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Champ Sum" sheetId="1" r:id="rId1"/>
    <sheet name="UC Quad Expert" sheetId="2" r:id="rId2"/>
    <sheet name="UC Quad Clubman" sheetId="3" r:id="rId3"/>
    <sheet name="UC quad wins" sheetId="4" r:id="rId4"/>
    <sheet name="SCars" sheetId="5" r:id="rId5"/>
    <sheet name="UC SCar wins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<sst xmlns="http://schemas.openxmlformats.org/spreadsheetml/2006/main" count="454" uniqueCount="185">
  <si>
    <t>Rd 1</t>
  </si>
  <si>
    <t>Rd 2</t>
  </si>
  <si>
    <t>Rd 3</t>
  </si>
  <si>
    <t>Rd 4</t>
  </si>
  <si>
    <t>Rd 5</t>
  </si>
  <si>
    <t>Rd 6</t>
  </si>
  <si>
    <t>Rd 7</t>
  </si>
  <si>
    <t>Rd 8</t>
  </si>
  <si>
    <t>-</t>
  </si>
  <si>
    <t>Pos</t>
  </si>
  <si>
    <t>No.</t>
  </si>
  <si>
    <t>Name</t>
  </si>
  <si>
    <t>Total</t>
  </si>
  <si>
    <t>L1</t>
  </si>
  <si>
    <t>L2</t>
  </si>
  <si>
    <t>David</t>
  </si>
  <si>
    <t>Mark</t>
  </si>
  <si>
    <t>Kevin</t>
  </si>
  <si>
    <t>Check no points scored</t>
  </si>
  <si>
    <t>Sean</t>
  </si>
  <si>
    <t>L3</t>
  </si>
  <si>
    <t>3 legs per meeting</t>
  </si>
  <si>
    <t>Kyle</t>
  </si>
  <si>
    <t>Dean</t>
  </si>
  <si>
    <t>Ben</t>
  </si>
  <si>
    <t>Goss</t>
  </si>
  <si>
    <t>Cowan</t>
  </si>
  <si>
    <t>Justin</t>
  </si>
  <si>
    <t>Reid</t>
  </si>
  <si>
    <t>Carey</t>
  </si>
  <si>
    <t>McLernon</t>
  </si>
  <si>
    <t>Ricky Portis</t>
  </si>
  <si>
    <t>Neill Campbell</t>
  </si>
  <si>
    <t>Tony Willis</t>
  </si>
  <si>
    <t xml:space="preserve"> = Champion</t>
  </si>
  <si>
    <t>Michael Taggart</t>
  </si>
  <si>
    <t>Mathew Gilchrist</t>
  </si>
  <si>
    <t>Terence Mackin</t>
  </si>
  <si>
    <t>Paul McConway</t>
  </si>
  <si>
    <t>Gerry McAneney</t>
  </si>
  <si>
    <t>Michael Boyle</t>
  </si>
  <si>
    <t>Steven Toye</t>
  </si>
  <si>
    <t>Brian Kerr</t>
  </si>
  <si>
    <t>Sean Goss</t>
  </si>
  <si>
    <t>Jonathan Kelly</t>
  </si>
  <si>
    <t>Gary Hughes</t>
  </si>
  <si>
    <t>David Cowan</t>
  </si>
  <si>
    <t>Cathal McGilligan</t>
  </si>
  <si>
    <t>Michael McAneney</t>
  </si>
  <si>
    <t>David Wray</t>
  </si>
  <si>
    <t>Richard Toye</t>
  </si>
  <si>
    <t>Justin Reid</t>
  </si>
  <si>
    <t>Total Wins</t>
  </si>
  <si>
    <t>MRA Quad Pro Wins</t>
  </si>
  <si>
    <t>Mark McLernon</t>
  </si>
  <si>
    <t>Cassidy</t>
  </si>
  <si>
    <t>Meenagh</t>
  </si>
  <si>
    <t>Leon Rodgers</t>
  </si>
  <si>
    <t>Dean Colhoun</t>
  </si>
  <si>
    <t>Cian Rodgers</t>
  </si>
  <si>
    <t>Number of  race winners in a season</t>
  </si>
  <si>
    <t>Murphy</t>
  </si>
  <si>
    <t>Ulster Quad &amp; Sidecar Championship</t>
  </si>
  <si>
    <t>QRI</t>
  </si>
  <si>
    <t>Gary Moulds</t>
  </si>
  <si>
    <t>Dean Faulkner</t>
  </si>
  <si>
    <t>MRA Sidecar Wins</t>
  </si>
  <si>
    <t>Johnny</t>
  </si>
  <si>
    <t>McKnight</t>
  </si>
  <si>
    <t>Jake Wilson</t>
  </si>
  <si>
    <t>Jonathan Wilson</t>
  </si>
  <si>
    <t>Dillon</t>
  </si>
  <si>
    <t>Young</t>
  </si>
  <si>
    <t>Andrew Rowan</t>
  </si>
  <si>
    <t>Louise Houston</t>
  </si>
  <si>
    <t>Emma McQuaid</t>
  </si>
  <si>
    <t>Kelly</t>
  </si>
  <si>
    <t>Jack</t>
  </si>
  <si>
    <t>Ruairi</t>
  </si>
  <si>
    <t>Kerlin</t>
  </si>
  <si>
    <t>8th Sept</t>
  </si>
  <si>
    <t>Clubman / Novice Quads</t>
  </si>
  <si>
    <t>Sidecar</t>
  </si>
  <si>
    <t xml:space="preserve">MRA Ulster </t>
  </si>
  <si>
    <t xml:space="preserve">Premier  / Expert </t>
  </si>
  <si>
    <t>Eoghan</t>
  </si>
  <si>
    <t>Tinkerhill</t>
  </si>
  <si>
    <t>Jamie</t>
  </si>
  <si>
    <t>Stephen</t>
  </si>
  <si>
    <t>Gary Mouilds</t>
  </si>
  <si>
    <t>McCloskey</t>
  </si>
  <si>
    <t>Paul</t>
  </si>
  <si>
    <t>Hunter</t>
  </si>
  <si>
    <t>Shane</t>
  </si>
  <si>
    <t>Ross Graham</t>
  </si>
  <si>
    <t>Andrew</t>
  </si>
  <si>
    <t>Black</t>
  </si>
  <si>
    <t>Mitchell</t>
  </si>
  <si>
    <t>Adams</t>
  </si>
  <si>
    <t xml:space="preserve"> </t>
  </si>
  <si>
    <t>Curtis Beck</t>
  </si>
  <si>
    <t>Ky Addis</t>
  </si>
  <si>
    <t>Cameron Addis</t>
  </si>
  <si>
    <t>David Marley</t>
  </si>
  <si>
    <t>Dean Dillon</t>
  </si>
  <si>
    <t xml:space="preserve">Semi Expert </t>
  </si>
  <si>
    <t>Gilchrist</t>
  </si>
  <si>
    <t>Matthew</t>
  </si>
  <si>
    <t>Wilson</t>
  </si>
  <si>
    <t>Davis</t>
  </si>
  <si>
    <t>Edgar</t>
  </si>
  <si>
    <t>Quad &amp; Sidecar Championship Rounds</t>
  </si>
  <si>
    <t>Temple</t>
  </si>
  <si>
    <t>Laurel Bank</t>
  </si>
  <si>
    <t>Adam McKibbin</t>
  </si>
  <si>
    <t>Tandragee</t>
  </si>
  <si>
    <t>N.Armagh</t>
  </si>
  <si>
    <t>Ryan</t>
  </si>
  <si>
    <t>Jack Shepherd</t>
  </si>
  <si>
    <t>Andy McKibbin</t>
  </si>
  <si>
    <t>Stev Kirwan</t>
  </si>
  <si>
    <t>2022 Ulster Premier Quad Championship</t>
  </si>
  <si>
    <t>2022 Ulster Semi-Expert  Quad Championship</t>
  </si>
  <si>
    <t>2022 Ulster Quad Clubmans Championship</t>
  </si>
  <si>
    <t>2022 Ulster Sidecar Championship</t>
  </si>
  <si>
    <t xml:space="preserve">Josh </t>
  </si>
  <si>
    <t>Parker</t>
  </si>
  <si>
    <t>26th March</t>
  </si>
  <si>
    <t>2nd April</t>
  </si>
  <si>
    <t>Paidi</t>
  </si>
  <si>
    <t>Cullen</t>
  </si>
  <si>
    <t>Toner</t>
  </si>
  <si>
    <t>Gavin</t>
  </si>
  <si>
    <t>Ciaran</t>
  </si>
  <si>
    <t>Damien</t>
  </si>
  <si>
    <t>Scullion</t>
  </si>
  <si>
    <t>Badger</t>
  </si>
  <si>
    <t>Gareth</t>
  </si>
  <si>
    <t>Mati</t>
  </si>
  <si>
    <t>Mazeur</t>
  </si>
  <si>
    <t>Hughes</t>
  </si>
  <si>
    <t>Hamilton</t>
  </si>
  <si>
    <t>McArdle</t>
  </si>
  <si>
    <t>Trevor</t>
  </si>
  <si>
    <t>Aaron</t>
  </si>
  <si>
    <t>Haslett</t>
  </si>
  <si>
    <t>Murray</t>
  </si>
  <si>
    <t>Graham</t>
  </si>
  <si>
    <t>Orr</t>
  </si>
  <si>
    <t>McVey</t>
  </si>
  <si>
    <t>Martin</t>
  </si>
  <si>
    <t>Roy</t>
  </si>
  <si>
    <t>Rodgers</t>
  </si>
  <si>
    <t>Billy</t>
  </si>
  <si>
    <t>23rd April</t>
  </si>
  <si>
    <t>7th May</t>
  </si>
  <si>
    <t>11th June</t>
  </si>
  <si>
    <t>Killinchy</t>
  </si>
  <si>
    <t>Seaforde</t>
  </si>
  <si>
    <t>25th June</t>
  </si>
  <si>
    <t>9th July</t>
  </si>
  <si>
    <t xml:space="preserve">Robinson's </t>
  </si>
  <si>
    <t>North of Ireland</t>
  </si>
  <si>
    <t>Mourne</t>
  </si>
  <si>
    <t>20th August</t>
  </si>
  <si>
    <t>UC IC</t>
  </si>
  <si>
    <t>UC</t>
  </si>
  <si>
    <t>Parker Mulholland</t>
  </si>
  <si>
    <t>Toye</t>
  </si>
  <si>
    <t>Steven</t>
  </si>
  <si>
    <t>Dylan</t>
  </si>
  <si>
    <t>Brown</t>
  </si>
  <si>
    <t>Jayme</t>
  </si>
  <si>
    <t>Rice</t>
  </si>
  <si>
    <t>Michael</t>
  </si>
  <si>
    <t>Doyle</t>
  </si>
  <si>
    <t>Craig</t>
  </si>
  <si>
    <t>Myalary</t>
  </si>
  <si>
    <t>Aidan</t>
  </si>
  <si>
    <t>Rd 3 of 8</t>
  </si>
  <si>
    <t>Emma Moulds</t>
  </si>
  <si>
    <t>Paul Horton</t>
  </si>
  <si>
    <t>Nigel McKibbin</t>
  </si>
  <si>
    <t>Oliver</t>
  </si>
  <si>
    <t>Sansom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</si>
</sst>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9"/>
      <name val="Arial Black"/>
      <family val="2"/>
    </font>
    <font>
      <sz val="8"/>
      <color indexed="8"/>
      <name val="Calibri"/>
      <family val="2"/>
    </font>
    <font>
      <b/>
      <sz val="8"/>
      <color indexed="9"/>
      <name val="Arial Black"/>
      <family val="2"/>
    </font>
    <font>
      <b/>
      <sz val="16"/>
      <color indexed="9"/>
      <name val="Arial Black"/>
      <family val="2"/>
    </font>
    <font>
      <b/>
      <sz val="9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0"/>
      <name val="Arial Black"/>
      <family val="2"/>
    </font>
    <font>
      <b/>
      <sz val="10"/>
      <color theme="0"/>
      <name val="Arial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6"/>
      <color theme="0"/>
      <name val="Arial Black"/>
      <family val="2"/>
    </font>
    <font>
      <sz val="8"/>
      <color rgb="FF000000"/>
      <name val="Calibri"/>
      <family val="2"/>
    </font>
    <font>
      <b/>
      <sz val="9"/>
      <color theme="0"/>
      <name val="Arial Black"/>
      <family val="2"/>
    </font>
    <font>
      <sz val="10"/>
      <color theme="0"/>
      <name val="Arial Blac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ck">
        <color indexed="21"/>
      </top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" fillId="31" borderId="0">
      <alignment horizontal="center"/>
      <protection/>
    </xf>
    <xf numFmtId="0" fontId="6" fillId="31" borderId="0" applyFont="0" applyFill="0" applyBorder="0" applyAlignment="0">
      <protection/>
    </xf>
    <xf numFmtId="0" fontId="60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0" xfId="0" applyNumberFormat="1" applyFill="1" applyBorder="1" applyAlignment="1">
      <alignment horizontal="center"/>
    </xf>
    <xf numFmtId="0" fontId="2" fillId="0" borderId="14" xfId="57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0" fontId="2" fillId="0" borderId="17" xfId="57" applyFont="1" applyFill="1" applyBorder="1" applyAlignment="1">
      <alignment horizontal="center"/>
      <protection/>
    </xf>
    <xf numFmtId="0" fontId="2" fillId="0" borderId="18" xfId="57" applyFont="1" applyFill="1" applyBorder="1" applyAlignment="1">
      <alignment horizontal="center"/>
      <protection/>
    </xf>
    <xf numFmtId="0" fontId="2" fillId="0" borderId="19" xfId="57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32" xfId="57" applyFont="1" applyFill="1" applyBorder="1" applyAlignment="1">
      <alignment horizontal="center"/>
      <protection/>
    </xf>
    <xf numFmtId="0" fontId="0" fillId="0" borderId="33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34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2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5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33" xfId="57" applyFont="1" applyFill="1" applyBorder="1" applyAlignment="1">
      <alignment horizontal="center"/>
      <protection/>
    </xf>
    <xf numFmtId="0" fontId="2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0" xfId="59">
      <alignment/>
      <protection/>
    </xf>
    <xf numFmtId="0" fontId="0" fillId="37" borderId="44" xfId="59" applyFill="1" applyBorder="1">
      <alignment/>
      <protection/>
    </xf>
    <xf numFmtId="0" fontId="0" fillId="0" borderId="0" xfId="59" applyFont="1">
      <alignment/>
      <protection/>
    </xf>
    <xf numFmtId="0" fontId="2" fillId="0" borderId="45" xfId="59" applyFont="1" applyFill="1" applyBorder="1" applyAlignment="1">
      <alignment horizontal="center"/>
      <protection/>
    </xf>
    <xf numFmtId="0" fontId="0" fillId="0" borderId="46" xfId="59" applyFont="1" applyFill="1" applyBorder="1" applyAlignment="1">
      <alignment horizontal="center" vertical="center"/>
      <protection/>
    </xf>
    <xf numFmtId="0" fontId="2" fillId="37" borderId="46" xfId="59" applyFont="1" applyFill="1" applyBorder="1" applyAlignment="1">
      <alignment horizontal="center" vertical="center"/>
      <protection/>
    </xf>
    <xf numFmtId="0" fontId="0" fillId="34" borderId="46" xfId="59" applyFont="1" applyFill="1" applyBorder="1" applyAlignment="1">
      <alignment horizontal="center" vertical="center"/>
      <protection/>
    </xf>
    <xf numFmtId="0" fontId="0" fillId="0" borderId="0" xfId="59" applyFont="1" applyAlignment="1">
      <alignment horizontal="center" vertical="center"/>
      <protection/>
    </xf>
    <xf numFmtId="49" fontId="0" fillId="0" borderId="11" xfId="59" applyNumberFormat="1" applyBorder="1" applyAlignment="1">
      <alignment horizontal="center" vertical="center"/>
      <protection/>
    </xf>
    <xf numFmtId="0" fontId="0" fillId="0" borderId="47" xfId="59" applyBorder="1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0" fillId="0" borderId="48" xfId="59" applyFont="1" applyFill="1" applyBorder="1" applyAlignment="1">
      <alignment horizontal="center" vertical="center"/>
      <protection/>
    </xf>
    <xf numFmtId="0" fontId="2" fillId="37" borderId="48" xfId="59" applyFont="1" applyFill="1" applyBorder="1" applyAlignment="1">
      <alignment horizontal="center" vertical="center"/>
      <protection/>
    </xf>
    <xf numFmtId="0" fontId="0" fillId="34" borderId="49" xfId="59" applyFont="1" applyFill="1" applyBorder="1" applyAlignment="1">
      <alignment horizontal="center" vertical="center"/>
      <protection/>
    </xf>
    <xf numFmtId="0" fontId="0" fillId="0" borderId="49" xfId="59" applyFont="1" applyFill="1" applyBorder="1" applyAlignment="1">
      <alignment horizontal="center" vertical="center"/>
      <protection/>
    </xf>
    <xf numFmtId="0" fontId="0" fillId="0" borderId="50" xfId="59" applyFont="1" applyFill="1" applyBorder="1" applyAlignment="1">
      <alignment horizontal="center" vertical="center"/>
      <protection/>
    </xf>
    <xf numFmtId="0" fontId="2" fillId="0" borderId="51" xfId="0" applyFont="1" applyBorder="1" applyAlignment="1">
      <alignment horizontal="center"/>
    </xf>
    <xf numFmtId="0" fontId="65" fillId="0" borderId="52" xfId="59" applyFont="1" applyBorder="1" applyAlignment="1">
      <alignment horizontal="center" vertical="center"/>
      <protection/>
    </xf>
    <xf numFmtId="0" fontId="65" fillId="0" borderId="53" xfId="59" applyFont="1" applyBorder="1" applyAlignment="1">
      <alignment horizontal="center" vertical="center"/>
      <protection/>
    </xf>
    <xf numFmtId="0" fontId="0" fillId="0" borderId="54" xfId="59" applyFont="1" applyFill="1" applyBorder="1" applyAlignment="1">
      <alignment horizontal="center" vertical="center"/>
      <protection/>
    </xf>
    <xf numFmtId="0" fontId="0" fillId="0" borderId="55" xfId="59" applyFont="1" applyFill="1" applyBorder="1" applyAlignment="1">
      <alignment horizontal="center" vertical="center"/>
      <protection/>
    </xf>
    <xf numFmtId="0" fontId="2" fillId="0" borderId="49" xfId="59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8" borderId="46" xfId="59" applyFont="1" applyFill="1" applyBorder="1" applyAlignment="1">
      <alignment horizontal="center" vertical="center"/>
      <protection/>
    </xf>
    <xf numFmtId="0" fontId="4" fillId="39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46" xfId="59" applyFont="1" applyFill="1" applyBorder="1" applyAlignment="1">
      <alignment horizontal="center" vertical="center"/>
      <protection/>
    </xf>
    <xf numFmtId="0" fontId="11" fillId="39" borderId="56" xfId="59" applyFont="1" applyFill="1" applyBorder="1" applyAlignment="1">
      <alignment horizontal="center" vertical="center"/>
      <protection/>
    </xf>
    <xf numFmtId="0" fontId="2" fillId="39" borderId="57" xfId="59" applyFont="1" applyFill="1" applyBorder="1" applyAlignment="1">
      <alignment horizontal="center" vertical="center"/>
      <protection/>
    </xf>
    <xf numFmtId="0" fontId="2" fillId="39" borderId="58" xfId="59" applyFont="1" applyFill="1" applyBorder="1" applyAlignment="1">
      <alignment horizontal="center" vertical="center"/>
      <protection/>
    </xf>
    <xf numFmtId="0" fontId="4" fillId="39" borderId="2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0" borderId="55" xfId="59" applyFont="1" applyFill="1" applyBorder="1" applyAlignment="1">
      <alignment horizontal="center" vertical="center"/>
      <protection/>
    </xf>
    <xf numFmtId="0" fontId="0" fillId="0" borderId="30" xfId="0" applyNumberFormat="1" applyFont="1" applyFill="1" applyBorder="1" applyAlignment="1">
      <alignment horizontal="center"/>
    </xf>
    <xf numFmtId="0" fontId="3" fillId="0" borderId="30" xfId="57" applyFont="1" applyFill="1" applyBorder="1" applyAlignment="1">
      <alignment horizontal="center"/>
      <protection/>
    </xf>
    <xf numFmtId="0" fontId="0" fillId="0" borderId="30" xfId="0" applyNumberFormat="1" applyFill="1" applyBorder="1" applyAlignment="1">
      <alignment horizontal="center"/>
    </xf>
    <xf numFmtId="0" fontId="0" fillId="0" borderId="49" xfId="59" applyFont="1" applyFill="1" applyBorder="1" applyAlignment="1">
      <alignment horizontal="center" vertical="center"/>
      <protection/>
    </xf>
    <xf numFmtId="0" fontId="11" fillId="39" borderId="31" xfId="59" applyFont="1" applyFill="1" applyBorder="1" applyAlignment="1">
      <alignment horizontal="center" vertical="center"/>
      <protection/>
    </xf>
    <xf numFmtId="0" fontId="2" fillId="0" borderId="22" xfId="59" applyFont="1" applyBorder="1">
      <alignment/>
      <protection/>
    </xf>
    <xf numFmtId="0" fontId="2" fillId="0" borderId="20" xfId="59" applyFont="1" applyBorder="1">
      <alignment/>
      <protection/>
    </xf>
    <xf numFmtId="0" fontId="2" fillId="0" borderId="21" xfId="59" applyFont="1" applyBorder="1">
      <alignment/>
      <protection/>
    </xf>
    <xf numFmtId="0" fontId="2" fillId="39" borderId="59" xfId="59" applyFont="1" applyFill="1" applyBorder="1" applyAlignment="1">
      <alignment horizontal="center" vertical="center"/>
      <protection/>
    </xf>
    <xf numFmtId="0" fontId="0" fillId="0" borderId="47" xfId="59" applyFont="1" applyFill="1" applyBorder="1" applyAlignment="1">
      <alignment horizontal="center" vertical="center"/>
      <protection/>
    </xf>
    <xf numFmtId="0" fontId="2" fillId="0" borderId="47" xfId="59" applyFont="1" applyFill="1" applyBorder="1" applyAlignment="1">
      <alignment horizontal="center" vertical="center"/>
      <protection/>
    </xf>
    <xf numFmtId="0" fontId="0" fillId="0" borderId="60" xfId="59" applyFont="1" applyFill="1" applyBorder="1" applyAlignment="1">
      <alignment horizontal="center" vertical="center"/>
      <protection/>
    </xf>
    <xf numFmtId="0" fontId="2" fillId="39" borderId="14" xfId="59" applyFont="1" applyFill="1" applyBorder="1" applyAlignment="1">
      <alignment horizontal="center" wrapText="1"/>
      <protection/>
    </xf>
    <xf numFmtId="0" fontId="2" fillId="0" borderId="19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39" xfId="59" applyFont="1" applyFill="1" applyBorder="1" applyAlignment="1">
      <alignment horizontal="center"/>
      <protection/>
    </xf>
    <xf numFmtId="0" fontId="0" fillId="0" borderId="46" xfId="59" applyFont="1" applyFill="1" applyBorder="1" applyAlignment="1">
      <alignment horizontal="center" vertical="center"/>
      <protection/>
    </xf>
    <xf numFmtId="0" fontId="66" fillId="0" borderId="52" xfId="59" applyFont="1" applyBorder="1" applyAlignment="1">
      <alignment horizontal="center" vertical="center"/>
      <protection/>
    </xf>
    <xf numFmtId="0" fontId="66" fillId="0" borderId="53" xfId="59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0" fillId="0" borderId="54" xfId="59" applyFont="1" applyFill="1" applyBorder="1" applyAlignment="1">
      <alignment horizontal="center" vertical="center"/>
      <protection/>
    </xf>
    <xf numFmtId="0" fontId="0" fillId="0" borderId="55" xfId="59" applyFont="1" applyFill="1" applyBorder="1" applyAlignment="1">
      <alignment horizontal="center" vertical="center"/>
      <protection/>
    </xf>
    <xf numFmtId="0" fontId="0" fillId="0" borderId="50" xfId="5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57" applyFont="1" applyFill="1" applyBorder="1" applyAlignment="1">
      <alignment horizontal="center"/>
      <protection/>
    </xf>
    <xf numFmtId="0" fontId="14" fillId="40" borderId="40" xfId="0" applyFont="1" applyFill="1" applyBorder="1" applyAlignment="1">
      <alignment horizontal="center" vertical="center"/>
    </xf>
    <xf numFmtId="0" fontId="14" fillId="40" borderId="41" xfId="0" applyFont="1" applyFill="1" applyBorder="1" applyAlignment="1">
      <alignment horizontal="center" vertical="center"/>
    </xf>
    <xf numFmtId="0" fontId="15" fillId="40" borderId="51" xfId="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0" fontId="15" fillId="40" borderId="3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57" xfId="59" applyFont="1" applyFill="1" applyBorder="1" applyAlignment="1">
      <alignment horizontal="center" vertical="center"/>
      <protection/>
    </xf>
    <xf numFmtId="0" fontId="2" fillId="0" borderId="58" xfId="59" applyFont="1" applyFill="1" applyBorder="1" applyAlignment="1">
      <alignment horizontal="center" vertical="center"/>
      <protection/>
    </xf>
    <xf numFmtId="0" fontId="2" fillId="41" borderId="40" xfId="0" applyFont="1" applyFill="1" applyBorder="1" applyAlignment="1">
      <alignment horizontal="center"/>
    </xf>
    <xf numFmtId="0" fontId="2" fillId="41" borderId="41" xfId="0" applyFont="1" applyFill="1" applyBorder="1" applyAlignment="1">
      <alignment horizontal="center"/>
    </xf>
    <xf numFmtId="0" fontId="2" fillId="41" borderId="42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7" borderId="55" xfId="5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/>
    </xf>
    <xf numFmtId="0" fontId="2" fillId="0" borderId="34" xfId="59" applyFont="1" applyBorder="1">
      <alignment/>
      <protection/>
    </xf>
    <xf numFmtId="0" fontId="0" fillId="0" borderId="58" xfId="59" applyFont="1" applyFill="1" applyBorder="1" applyAlignment="1">
      <alignment horizontal="center" vertical="center"/>
      <protection/>
    </xf>
    <xf numFmtId="0" fontId="0" fillId="0" borderId="61" xfId="59" applyFont="1" applyFill="1" applyBorder="1" applyAlignment="1">
      <alignment horizontal="center" vertic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2" fillId="39" borderId="18" xfId="57" applyFont="1" applyFill="1" applyBorder="1" applyAlignment="1">
      <alignment horizontal="center"/>
      <protection/>
    </xf>
    <xf numFmtId="0" fontId="0" fillId="34" borderId="47" xfId="59" applyFont="1" applyFill="1" applyBorder="1" applyAlignment="1">
      <alignment horizontal="center" vertical="center"/>
      <protection/>
    </xf>
    <xf numFmtId="0" fontId="0" fillId="38" borderId="47" xfId="59" applyFont="1" applyFill="1" applyBorder="1" applyAlignment="1">
      <alignment horizontal="center" vertical="center"/>
      <protection/>
    </xf>
    <xf numFmtId="0" fontId="2" fillId="37" borderId="47" xfId="59" applyFont="1" applyFill="1" applyBorder="1" applyAlignment="1">
      <alignment horizontal="center" vertical="center"/>
      <protection/>
    </xf>
    <xf numFmtId="0" fontId="0" fillId="0" borderId="62" xfId="59" applyFont="1" applyFill="1" applyBorder="1" applyAlignment="1">
      <alignment horizontal="center" vertical="center"/>
      <protection/>
    </xf>
    <xf numFmtId="0" fontId="0" fillId="34" borderId="55" xfId="59" applyFont="1" applyFill="1" applyBorder="1" applyAlignment="1">
      <alignment horizontal="center" vertical="center"/>
      <protection/>
    </xf>
    <xf numFmtId="0" fontId="0" fillId="38" borderId="55" xfId="59" applyFont="1" applyFill="1" applyBorder="1" applyAlignment="1">
      <alignment horizontal="center" vertical="center"/>
      <protection/>
    </xf>
    <xf numFmtId="0" fontId="0" fillId="0" borderId="48" xfId="59" applyFont="1" applyFill="1" applyBorder="1" applyAlignment="1">
      <alignment horizontal="center" vertical="center"/>
      <protection/>
    </xf>
    <xf numFmtId="0" fontId="2" fillId="39" borderId="63" xfId="59" applyFont="1" applyFill="1" applyBorder="1" applyAlignment="1">
      <alignment horizontal="center" vertical="center"/>
      <protection/>
    </xf>
    <xf numFmtId="0" fontId="2" fillId="0" borderId="56" xfId="59" applyFont="1" applyFill="1" applyBorder="1" applyAlignment="1">
      <alignment horizontal="center" vertical="center"/>
      <protection/>
    </xf>
    <xf numFmtId="0" fontId="2" fillId="0" borderId="64" xfId="59" applyFont="1" applyFill="1" applyBorder="1" applyAlignment="1">
      <alignment horizontal="center" vertical="center"/>
      <protection/>
    </xf>
    <xf numFmtId="0" fontId="2" fillId="37" borderId="65" xfId="59" applyFont="1" applyFill="1" applyBorder="1" applyAlignment="1">
      <alignment horizontal="center" vertical="center"/>
      <protection/>
    </xf>
    <xf numFmtId="0" fontId="0" fillId="0" borderId="66" xfId="59" applyFont="1" applyFill="1" applyBorder="1" applyAlignment="1">
      <alignment horizontal="center" vertical="center"/>
      <protection/>
    </xf>
    <xf numFmtId="0" fontId="0" fillId="0" borderId="67" xfId="59" applyFont="1" applyFill="1" applyBorder="1" applyAlignment="1">
      <alignment horizontal="center" vertical="center"/>
      <protection/>
    </xf>
    <xf numFmtId="0" fontId="0" fillId="0" borderId="68" xfId="59" applyFont="1" applyFill="1" applyBorder="1" applyAlignment="1">
      <alignment horizontal="center" vertical="center"/>
      <protection/>
    </xf>
    <xf numFmtId="0" fontId="0" fillId="0" borderId="69" xfId="59" applyFont="1" applyFill="1" applyBorder="1" applyAlignment="1">
      <alignment horizontal="center" vertical="center"/>
      <protection/>
    </xf>
    <xf numFmtId="0" fontId="0" fillId="0" borderId="70" xfId="59" applyFont="1" applyFill="1" applyBorder="1" applyAlignment="1">
      <alignment horizontal="center" vertical="center"/>
      <protection/>
    </xf>
    <xf numFmtId="0" fontId="0" fillId="0" borderId="68" xfId="59" applyFont="1" applyFill="1" applyBorder="1" applyAlignment="1">
      <alignment horizontal="center" vertical="center"/>
      <protection/>
    </xf>
    <xf numFmtId="0" fontId="0" fillId="0" borderId="69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34" borderId="20" xfId="59" applyFont="1" applyFill="1" applyBorder="1" applyAlignment="1">
      <alignment horizontal="center" vertical="center"/>
      <protection/>
    </xf>
    <xf numFmtId="0" fontId="0" fillId="34" borderId="21" xfId="59" applyFont="1" applyFill="1" applyBorder="1" applyAlignment="1">
      <alignment horizontal="center" vertical="center"/>
      <protection/>
    </xf>
    <xf numFmtId="0" fontId="0" fillId="34" borderId="50" xfId="59" applyFont="1" applyFill="1" applyBorder="1" applyAlignment="1">
      <alignment horizontal="center" vertical="center"/>
      <protection/>
    </xf>
    <xf numFmtId="0" fontId="0" fillId="34" borderId="60" xfId="59" applyFont="1" applyFill="1" applyBorder="1" applyAlignment="1">
      <alignment horizontal="center" vertical="center"/>
      <protection/>
    </xf>
    <xf numFmtId="0" fontId="0" fillId="34" borderId="68" xfId="59" applyFont="1" applyFill="1" applyBorder="1" applyAlignment="1">
      <alignment horizontal="center" vertical="center"/>
      <protection/>
    </xf>
    <xf numFmtId="0" fontId="0" fillId="34" borderId="69" xfId="59" applyFont="1" applyFill="1" applyBorder="1" applyAlignment="1">
      <alignment horizontal="center" vertical="center"/>
      <protection/>
    </xf>
    <xf numFmtId="0" fontId="0" fillId="38" borderId="20" xfId="59" applyFont="1" applyFill="1" applyBorder="1" applyAlignment="1">
      <alignment horizontal="center" vertical="center"/>
      <protection/>
    </xf>
    <xf numFmtId="0" fontId="0" fillId="34" borderId="23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34" borderId="70" xfId="59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/>
      <protection/>
    </xf>
    <xf numFmtId="0" fontId="2" fillId="42" borderId="46" xfId="59" applyFont="1" applyFill="1" applyBorder="1" applyAlignment="1">
      <alignment horizontal="center" vertical="center"/>
      <protection/>
    </xf>
    <xf numFmtId="0" fontId="2" fillId="37" borderId="68" xfId="59" applyFont="1" applyFill="1" applyBorder="1" applyAlignment="1">
      <alignment horizontal="center" vertical="center"/>
      <protection/>
    </xf>
    <xf numFmtId="0" fontId="2" fillId="37" borderId="69" xfId="59" applyFont="1" applyFill="1" applyBorder="1" applyAlignment="1">
      <alignment horizontal="center" vertical="center"/>
      <protection/>
    </xf>
    <xf numFmtId="0" fontId="2" fillId="37" borderId="70" xfId="59" applyFont="1" applyFill="1" applyBorder="1" applyAlignment="1">
      <alignment horizontal="center" vertical="center"/>
      <protection/>
    </xf>
    <xf numFmtId="0" fontId="2" fillId="0" borderId="68" xfId="59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42" borderId="48" xfId="59" applyFont="1" applyFill="1" applyBorder="1" applyAlignment="1">
      <alignment horizontal="center" vertical="center"/>
      <protection/>
    </xf>
    <xf numFmtId="0" fontId="2" fillId="37" borderId="49" xfId="59" applyFont="1" applyFill="1" applyBorder="1" applyAlignment="1">
      <alignment horizontal="center" vertical="center"/>
      <protection/>
    </xf>
    <xf numFmtId="0" fontId="2" fillId="0" borderId="57" xfId="59" applyFont="1" applyFill="1" applyBorder="1" applyAlignment="1">
      <alignment horizontal="center" wrapText="1"/>
      <protection/>
    </xf>
    <xf numFmtId="0" fontId="0" fillId="34" borderId="22" xfId="59" applyFont="1" applyFill="1" applyBorder="1" applyAlignment="1">
      <alignment horizontal="center" vertical="center"/>
      <protection/>
    </xf>
    <xf numFmtId="0" fontId="0" fillId="34" borderId="48" xfId="59" applyFont="1" applyFill="1" applyBorder="1" applyAlignment="1">
      <alignment horizontal="center" vertical="center"/>
      <protection/>
    </xf>
    <xf numFmtId="0" fontId="0" fillId="34" borderId="54" xfId="59" applyFont="1" applyFill="1" applyBorder="1" applyAlignment="1">
      <alignment horizontal="center" vertical="center"/>
      <protection/>
    </xf>
    <xf numFmtId="0" fontId="0" fillId="34" borderId="62" xfId="59" applyFont="1" applyFill="1" applyBorder="1" applyAlignment="1">
      <alignment horizontal="center" vertical="center"/>
      <protection/>
    </xf>
    <xf numFmtId="0" fontId="0" fillId="34" borderId="34" xfId="59" applyFont="1" applyFill="1" applyBorder="1" applyAlignment="1">
      <alignment horizontal="center" vertical="center"/>
      <protection/>
    </xf>
    <xf numFmtId="0" fontId="0" fillId="34" borderId="58" xfId="59" applyFont="1" applyFill="1" applyBorder="1" applyAlignment="1">
      <alignment horizontal="center" vertical="center"/>
      <protection/>
    </xf>
    <xf numFmtId="0" fontId="0" fillId="34" borderId="71" xfId="59" applyFont="1" applyFill="1" applyBorder="1" applyAlignment="1">
      <alignment horizontal="center" vertical="center"/>
      <protection/>
    </xf>
    <xf numFmtId="0" fontId="0" fillId="0" borderId="71" xfId="59" applyFont="1" applyFill="1" applyBorder="1" applyAlignment="1">
      <alignment horizontal="center" vertical="center"/>
      <protection/>
    </xf>
    <xf numFmtId="0" fontId="0" fillId="34" borderId="19" xfId="59" applyFont="1" applyFill="1" applyBorder="1" applyAlignment="1">
      <alignment horizontal="center" vertical="center"/>
      <protection/>
    </xf>
    <xf numFmtId="0" fontId="0" fillId="34" borderId="17" xfId="59" applyFont="1" applyFill="1" applyBorder="1" applyAlignment="1">
      <alignment horizontal="center" vertical="center"/>
      <protection/>
    </xf>
    <xf numFmtId="0" fontId="2" fillId="42" borderId="55" xfId="59" applyFont="1" applyFill="1" applyBorder="1" applyAlignment="1">
      <alignment horizontal="center" vertical="center"/>
      <protection/>
    </xf>
    <xf numFmtId="0" fontId="2" fillId="37" borderId="19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center" vertical="center"/>
      <protection/>
    </xf>
    <xf numFmtId="0" fontId="0" fillId="34" borderId="15" xfId="59" applyFont="1" applyFill="1" applyBorder="1" applyAlignment="1">
      <alignment horizontal="center" vertical="center"/>
      <protection/>
    </xf>
    <xf numFmtId="0" fontId="0" fillId="34" borderId="16" xfId="59" applyFont="1" applyFill="1" applyBorder="1" applyAlignment="1">
      <alignment horizontal="center" vertical="center"/>
      <protection/>
    </xf>
    <xf numFmtId="0" fontId="0" fillId="38" borderId="15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34" borderId="72" xfId="59" applyFont="1" applyFill="1" applyBorder="1" applyAlignment="1">
      <alignment horizontal="center" vertical="center"/>
      <protection/>
    </xf>
    <xf numFmtId="0" fontId="2" fillId="0" borderId="51" xfId="57" applyFont="1" applyFill="1" applyBorder="1" applyAlignment="1">
      <alignment horizontal="center"/>
      <protection/>
    </xf>
    <xf numFmtId="0" fontId="3" fillId="0" borderId="41" xfId="0" applyFont="1" applyFill="1" applyBorder="1" applyAlignment="1" quotePrefix="1">
      <alignment horizontal="center"/>
    </xf>
    <xf numFmtId="0" fontId="2" fillId="0" borderId="22" xfId="59" applyFont="1" applyBorder="1" applyAlignment="1">
      <alignment horizontal="center"/>
      <protection/>
    </xf>
    <xf numFmtId="0" fontId="2" fillId="0" borderId="20" xfId="59" applyFont="1" applyBorder="1" applyAlignment="1">
      <alignment horizontal="center"/>
      <protection/>
    </xf>
    <xf numFmtId="0" fontId="2" fillId="42" borderId="54" xfId="59" applyFont="1" applyFill="1" applyBorder="1" applyAlignment="1">
      <alignment horizontal="center" vertical="center"/>
      <protection/>
    </xf>
    <xf numFmtId="0" fontId="2" fillId="0" borderId="66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0" fillId="0" borderId="2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59" applyFont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3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3" fillId="0" borderId="51" xfId="57" applyFont="1" applyFill="1" applyBorder="1" applyAlignment="1">
      <alignment horizont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" fontId="2" fillId="0" borderId="3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0" xfId="57" applyFont="1" applyFill="1" applyBorder="1" applyAlignment="1">
      <alignment horizontal="center"/>
      <protection/>
    </xf>
    <xf numFmtId="0" fontId="0" fillId="0" borderId="43" xfId="57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0" fontId="4" fillId="43" borderId="33" xfId="0" applyFont="1" applyFill="1" applyBorder="1" applyAlignment="1">
      <alignment horizontal="center" vertical="center"/>
    </xf>
    <xf numFmtId="0" fontId="4" fillId="43" borderId="43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>
      <alignment horizontal="center"/>
    </xf>
    <xf numFmtId="0" fontId="16" fillId="0" borderId="41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/>
    </xf>
    <xf numFmtId="0" fontId="15" fillId="4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7" fillId="39" borderId="40" xfId="0" applyFont="1" applyFill="1" applyBorder="1" applyAlignment="1">
      <alignment horizontal="center" vertical="center"/>
    </xf>
    <xf numFmtId="0" fontId="67" fillId="39" borderId="41" xfId="0" applyFont="1" applyFill="1" applyBorder="1" applyAlignment="1">
      <alignment horizontal="center" vertical="center"/>
    </xf>
    <xf numFmtId="0" fontId="67" fillId="39" borderId="42" xfId="0" applyFont="1" applyFill="1" applyBorder="1" applyAlignment="1">
      <alignment horizontal="center" vertical="center"/>
    </xf>
    <xf numFmtId="0" fontId="15" fillId="40" borderId="30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68" fillId="44" borderId="0" xfId="0" applyFont="1" applyFill="1" applyBorder="1" applyAlignment="1">
      <alignment horizontal="center" vertical="center"/>
    </xf>
    <xf numFmtId="0" fontId="68" fillId="44" borderId="25" xfId="0" applyFont="1" applyFill="1" applyBorder="1" applyAlignment="1">
      <alignment horizontal="center" vertical="center"/>
    </xf>
    <xf numFmtId="16" fontId="2" fillId="0" borderId="32" xfId="0" applyNumberFormat="1" applyFont="1" applyBorder="1" applyAlignment="1">
      <alignment horizontal="center" vertical="center"/>
    </xf>
    <xf numFmtId="0" fontId="14" fillId="40" borderId="4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9" fillId="45" borderId="38" xfId="0" applyFont="1" applyFill="1" applyBorder="1" applyAlignment="1">
      <alignment horizontal="center"/>
    </xf>
    <xf numFmtId="0" fontId="69" fillId="45" borderId="4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6" fontId="12" fillId="0" borderId="31" xfId="0" applyNumberFormat="1" applyFont="1" applyFill="1" applyBorder="1" applyAlignment="1">
      <alignment horizontal="center" vertical="center"/>
    </xf>
    <xf numFmtId="16" fontId="12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70" fillId="45" borderId="0" xfId="0" applyFont="1" applyFill="1" applyBorder="1" applyAlignment="1">
      <alignment horizontal="center"/>
    </xf>
    <xf numFmtId="0" fontId="70" fillId="45" borderId="25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center" vertical="center"/>
    </xf>
    <xf numFmtId="0" fontId="16" fillId="39" borderId="32" xfId="0" applyFont="1" applyFill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71" fillId="46" borderId="40" xfId="0" applyFont="1" applyFill="1" applyBorder="1" applyAlignment="1">
      <alignment horizontal="center"/>
    </xf>
    <xf numFmtId="0" fontId="71" fillId="46" borderId="41" xfId="0" applyFont="1" applyFill="1" applyBorder="1" applyAlignment="1">
      <alignment horizontal="center"/>
    </xf>
    <xf numFmtId="0" fontId="71" fillId="46" borderId="42" xfId="0" applyFont="1" applyFill="1" applyBorder="1" applyAlignment="1">
      <alignment horizontal="center"/>
    </xf>
    <xf numFmtId="0" fontId="67" fillId="46" borderId="40" xfId="0" applyFont="1" applyFill="1" applyBorder="1" applyAlignment="1">
      <alignment horizontal="center"/>
    </xf>
    <xf numFmtId="0" fontId="67" fillId="46" borderId="41" xfId="0" applyFont="1" applyFill="1" applyBorder="1" applyAlignment="1">
      <alignment horizontal="center"/>
    </xf>
    <xf numFmtId="0" fontId="67" fillId="46" borderId="42" xfId="0" applyFont="1" applyFill="1" applyBorder="1" applyAlignment="1">
      <alignment horizontal="center"/>
    </xf>
    <xf numFmtId="0" fontId="16" fillId="39" borderId="40" xfId="0" applyFont="1" applyFill="1" applyBorder="1" applyAlignment="1">
      <alignment horizontal="center" vertical="center"/>
    </xf>
    <xf numFmtId="0" fontId="16" fillId="39" borderId="41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16" fontId="12" fillId="0" borderId="33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16" fontId="12" fillId="0" borderId="24" xfId="0" applyNumberFormat="1" applyFont="1" applyFill="1" applyBorder="1" applyAlignment="1">
      <alignment horizontal="center" vertical="center"/>
    </xf>
    <xf numFmtId="2" fontId="72" fillId="0" borderId="24" xfId="0" applyNumberFormat="1" applyFont="1" applyBorder="1" applyAlignment="1">
      <alignment horizontal="center" vertical="center"/>
    </xf>
    <xf numFmtId="2" fontId="72" fillId="0" borderId="25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16" fontId="12" fillId="0" borderId="31" xfId="0" applyNumberFormat="1" applyFont="1" applyFill="1" applyBorder="1" applyAlignment="1">
      <alignment horizontal="center"/>
    </xf>
    <xf numFmtId="16" fontId="13" fillId="0" borderId="32" xfId="0" applyNumberFormat="1" applyFont="1" applyFill="1" applyBorder="1" applyAlignment="1">
      <alignment horizontal="center"/>
    </xf>
    <xf numFmtId="16" fontId="13" fillId="0" borderId="33" xfId="0" applyNumberFormat="1" applyFont="1" applyFill="1" applyBorder="1" applyAlignment="1">
      <alignment horizontal="center"/>
    </xf>
    <xf numFmtId="0" fontId="73" fillId="46" borderId="40" xfId="0" applyFont="1" applyFill="1" applyBorder="1" applyAlignment="1">
      <alignment horizontal="center" wrapText="1"/>
    </xf>
    <xf numFmtId="0" fontId="70" fillId="46" borderId="41" xfId="0" applyFont="1" applyFill="1" applyBorder="1" applyAlignment="1">
      <alignment horizontal="center" wrapText="1"/>
    </xf>
    <xf numFmtId="0" fontId="70" fillId="46" borderId="4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70" fillId="46" borderId="31" xfId="0" applyFont="1" applyFill="1" applyBorder="1" applyAlignment="1">
      <alignment horizontal="center" vertical="center"/>
    </xf>
    <xf numFmtId="0" fontId="70" fillId="46" borderId="32" xfId="0" applyFont="1" applyFill="1" applyBorder="1" applyAlignment="1">
      <alignment horizontal="center" vertical="center"/>
    </xf>
    <xf numFmtId="0" fontId="74" fillId="39" borderId="33" xfId="0" applyFont="1" applyFill="1" applyBorder="1" applyAlignment="1">
      <alignment horizontal="center" vertical="center"/>
    </xf>
    <xf numFmtId="0" fontId="70" fillId="46" borderId="40" xfId="0" applyFont="1" applyFill="1" applyBorder="1" applyAlignment="1">
      <alignment horizontal="center" vertical="center"/>
    </xf>
    <xf numFmtId="0" fontId="70" fillId="46" borderId="41" xfId="0" applyFont="1" applyFill="1" applyBorder="1" applyAlignment="1">
      <alignment horizontal="center" vertical="center"/>
    </xf>
    <xf numFmtId="0" fontId="74" fillId="39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66" fillId="0" borderId="40" xfId="59" applyFont="1" applyBorder="1" applyAlignment="1">
      <alignment horizontal="center" vertical="center" wrapText="1"/>
      <protection/>
    </xf>
    <xf numFmtId="0" fontId="66" fillId="0" borderId="73" xfId="59" applyFont="1" applyBorder="1" applyAlignment="1">
      <alignment horizontal="center" vertical="center" wrapText="1"/>
      <protection/>
    </xf>
    <xf numFmtId="0" fontId="69" fillId="45" borderId="38" xfId="0" applyFont="1" applyFill="1" applyBorder="1" applyAlignment="1">
      <alignment horizontal="center" vertical="center"/>
    </xf>
    <xf numFmtId="0" fontId="69" fillId="45" borderId="43" xfId="0" applyFont="1" applyFill="1" applyBorder="1" applyAlignment="1">
      <alignment horizontal="center" vertical="center"/>
    </xf>
    <xf numFmtId="0" fontId="71" fillId="46" borderId="40" xfId="0" applyFont="1" applyFill="1" applyBorder="1" applyAlignment="1">
      <alignment horizontal="center" vertical="center"/>
    </xf>
    <xf numFmtId="0" fontId="71" fillId="46" borderId="41" xfId="0" applyFont="1" applyFill="1" applyBorder="1" applyAlignment="1">
      <alignment horizontal="center" vertical="center"/>
    </xf>
    <xf numFmtId="0" fontId="71" fillId="46" borderId="42" xfId="0" applyFont="1" applyFill="1" applyBorder="1" applyAlignment="1">
      <alignment horizontal="center" vertical="center"/>
    </xf>
    <xf numFmtId="0" fontId="67" fillId="46" borderId="40" xfId="0" applyFont="1" applyFill="1" applyBorder="1" applyAlignment="1">
      <alignment horizontal="center" vertical="center"/>
    </xf>
    <xf numFmtId="0" fontId="67" fillId="46" borderId="41" xfId="0" applyFont="1" applyFill="1" applyBorder="1" applyAlignment="1">
      <alignment horizontal="center" vertical="center"/>
    </xf>
    <xf numFmtId="0" fontId="67" fillId="46" borderId="42" xfId="0" applyFont="1" applyFill="1" applyBorder="1" applyAlignment="1">
      <alignment horizontal="center" vertical="center"/>
    </xf>
    <xf numFmtId="16" fontId="16" fillId="0" borderId="31" xfId="0" applyNumberFormat="1" applyFont="1" applyFill="1" applyBorder="1" applyAlignment="1">
      <alignment horizontal="center" vertical="center"/>
    </xf>
    <xf numFmtId="16" fontId="13" fillId="0" borderId="32" xfId="0" applyNumberFormat="1" applyFont="1" applyFill="1" applyBorder="1" applyAlignment="1">
      <alignment horizontal="center" vertical="center"/>
    </xf>
    <xf numFmtId="16" fontId="13" fillId="0" borderId="33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70" fillId="39" borderId="31" xfId="0" applyFont="1" applyFill="1" applyBorder="1" applyAlignment="1">
      <alignment horizontal="center" vertical="center"/>
    </xf>
    <xf numFmtId="0" fontId="70" fillId="39" borderId="32" xfId="0" applyFont="1" applyFill="1" applyBorder="1" applyAlignment="1">
      <alignment horizontal="center" vertical="center"/>
    </xf>
    <xf numFmtId="0" fontId="70" fillId="45" borderId="0" xfId="0" applyFont="1" applyFill="1" applyBorder="1" applyAlignment="1">
      <alignment horizontal="center" vertical="center"/>
    </xf>
    <xf numFmtId="0" fontId="70" fillId="45" borderId="25" xfId="0" applyFont="1" applyFill="1" applyBorder="1" applyAlignment="1">
      <alignment horizontal="center" vertical="center"/>
    </xf>
    <xf numFmtId="0" fontId="70" fillId="39" borderId="40" xfId="0" applyFont="1" applyFill="1" applyBorder="1" applyAlignment="1">
      <alignment horizontal="center" vertical="center"/>
    </xf>
    <xf numFmtId="0" fontId="70" fillId="39" borderId="41" xfId="0" applyFont="1" applyFill="1" applyBorder="1" applyAlignment="1">
      <alignment horizontal="center" vertical="center"/>
    </xf>
    <xf numFmtId="0" fontId="65" fillId="0" borderId="40" xfId="59" applyFont="1" applyBorder="1" applyAlignment="1">
      <alignment horizontal="center" vertical="center" wrapText="1"/>
      <protection/>
    </xf>
    <xf numFmtId="0" fontId="65" fillId="0" borderId="73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ra" xfId="56"/>
    <cellStyle name="mraire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79984760284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799847602844"/>
        </patternFill>
      </fill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theme="1" tint="0.04998999834060669"/>
      </font>
      <fill>
        <patternFill>
          <bgColor theme="1"/>
        </patternFill>
      </fill>
    </dxf>
    <dxf>
      <font>
        <color theme="1"/>
      </font>
      <fill>
        <patternFill patternType="solid">
          <bgColor theme="1"/>
        </patternFill>
      </fill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33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1125"/>
          <c:w val="0.5005"/>
          <c:h val="0.77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'UC SCar wins'!$A$2:$A$7</c:f>
              <c:strCache/>
            </c:strRef>
          </c:cat>
          <c:val>
            <c:numRef>
              <c:f>'UC SCar wins'!$B$2:$B$7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5"/>
          <c:y val="0.05275"/>
          <c:w val="0.54275"/>
          <c:h val="0.84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4</xdr:col>
      <xdr:colOff>247650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2667000"/>
        <a:ext cx="33147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41"/>
  <sheetViews>
    <sheetView zoomScale="90" zoomScaleNormal="90" zoomScalePageLayoutView="0" workbookViewId="0" topLeftCell="A1">
      <selection activeCell="E26" sqref="E26"/>
    </sheetView>
  </sheetViews>
  <sheetFormatPr defaultColWidth="0" defaultRowHeight="12.75"/>
  <cols>
    <col min="1" max="1" width="4.57421875" style="0" customWidth="1"/>
    <col min="2" max="2" width="4.57421875" style="1" customWidth="1"/>
    <col min="3" max="3" width="8.421875" style="2" customWidth="1"/>
    <col min="4" max="4" width="13.7109375" style="2" customWidth="1"/>
    <col min="5" max="5" width="8.140625" style="2" customWidth="1"/>
    <col min="6" max="6" width="5.57421875" style="1" customWidth="1"/>
    <col min="7" max="7" width="2.57421875" style="0" customWidth="1"/>
    <col min="8" max="8" width="4.57421875" style="0" customWidth="1"/>
    <col min="9" max="9" width="4.57421875" style="1" customWidth="1"/>
    <col min="10" max="10" width="15.57421875" style="2" customWidth="1"/>
    <col min="11" max="11" width="15.00390625" style="2" customWidth="1"/>
    <col min="12" max="12" width="5.57421875" style="1" customWidth="1"/>
    <col min="13" max="13" width="9.421875" style="0" customWidth="1"/>
    <col min="14" max="14" width="8.8515625" style="0" customWidth="1"/>
    <col min="15" max="16384" width="8.8515625" style="0" hidden="1" customWidth="1"/>
  </cols>
  <sheetData>
    <row r="1" spans="1:8" ht="15.75" thickBot="1">
      <c r="A1" s="4"/>
      <c r="D1" s="200" t="s">
        <v>179</v>
      </c>
      <c r="E1" s="3"/>
      <c r="H1" s="88"/>
    </row>
    <row r="2" spans="1:12" ht="20.25" customHeight="1" thickBot="1">
      <c r="A2" s="343" t="s">
        <v>62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5"/>
    </row>
    <row r="3" spans="1:12" s="200" customFormat="1" ht="15.75" thickBot="1">
      <c r="A3" s="331" t="str">
        <f>+'UC Quad Expert'!A2</f>
        <v>2022 Ulster Premier Quad Championship</v>
      </c>
      <c r="B3" s="332"/>
      <c r="C3" s="332"/>
      <c r="D3" s="332"/>
      <c r="E3" s="332"/>
      <c r="F3" s="333"/>
      <c r="G3" s="212"/>
      <c r="H3" s="348" t="str">
        <f>+SCars!A2</f>
        <v>2022 Ulster Sidecar Championship</v>
      </c>
      <c r="I3" s="349"/>
      <c r="J3" s="349"/>
      <c r="K3" s="349"/>
      <c r="L3" s="350"/>
    </row>
    <row r="4" spans="1:12" ht="15.75" hidden="1" thickBot="1">
      <c r="A4" s="334" t="str">
        <f>+'UC Quad Expert'!D1</f>
        <v>-</v>
      </c>
      <c r="B4" s="335"/>
      <c r="C4" s="335"/>
      <c r="D4" s="335"/>
      <c r="E4" s="335"/>
      <c r="F4" s="336"/>
      <c r="G4" s="187"/>
      <c r="H4" s="327" t="str">
        <f>+SCars!D1</f>
        <v>-</v>
      </c>
      <c r="I4" s="328"/>
      <c r="J4" s="328"/>
      <c r="K4" s="328"/>
      <c r="L4" s="329"/>
    </row>
    <row r="5" spans="1:12" s="4" customFormat="1" ht="15.75" thickBot="1">
      <c r="A5" s="197" t="s">
        <v>9</v>
      </c>
      <c r="B5" s="198" t="s">
        <v>10</v>
      </c>
      <c r="C5" s="337" t="s">
        <v>11</v>
      </c>
      <c r="D5" s="337"/>
      <c r="E5" s="198"/>
      <c r="F5" s="197" t="s">
        <v>12</v>
      </c>
      <c r="G5" s="199"/>
      <c r="H5" s="197" t="s">
        <v>9</v>
      </c>
      <c r="I5" s="198" t="s">
        <v>10</v>
      </c>
      <c r="J5" s="346" t="s">
        <v>11</v>
      </c>
      <c r="K5" s="347"/>
      <c r="L5" s="197" t="s">
        <v>12</v>
      </c>
    </row>
    <row r="6" spans="1:12" ht="12.75">
      <c r="A6" s="157">
        <v>1</v>
      </c>
      <c r="B6" s="60">
        <f>+'UC Quad Expert'!B6</f>
        <v>136</v>
      </c>
      <c r="C6" s="60" t="str">
        <f>+'UC Quad Expert'!C6</f>
        <v>Dean</v>
      </c>
      <c r="D6" s="60" t="str">
        <f>+'UC Quad Expert'!D6</f>
        <v>Dillon</v>
      </c>
      <c r="E6" s="60" t="str">
        <f>+'UC Quad Expert'!E6</f>
        <v>-</v>
      </c>
      <c r="F6" s="61">
        <f>+'UC Quad Expert'!F6</f>
        <v>231</v>
      </c>
      <c r="G6" s="4"/>
      <c r="H6" s="148">
        <v>1</v>
      </c>
      <c r="I6" s="115">
        <f>+SCars!B6</f>
        <v>5</v>
      </c>
      <c r="J6" s="115" t="str">
        <f>+SCars!C6</f>
        <v>Neill Campbell</v>
      </c>
      <c r="K6" s="115" t="str">
        <f>+SCars!D6</f>
        <v>Ross Graham</v>
      </c>
      <c r="L6" s="117">
        <f>+SCars!F6</f>
        <v>266</v>
      </c>
    </row>
    <row r="7" spans="1:12" ht="12.75">
      <c r="A7" s="116">
        <v>2</v>
      </c>
      <c r="B7" s="110">
        <f>+'UC Quad Expert'!B7</f>
        <v>111</v>
      </c>
      <c r="C7" s="110" t="str">
        <f>+'UC Quad Expert'!C7</f>
        <v>David</v>
      </c>
      <c r="D7" s="110" t="str">
        <f>+'UC Quad Expert'!D7</f>
        <v>Cowan</v>
      </c>
      <c r="E7" s="110" t="str">
        <f>+'UC Quad Expert'!E7</f>
        <v>-</v>
      </c>
      <c r="F7" s="111">
        <f>+'UC Quad Expert'!F7</f>
        <v>207</v>
      </c>
      <c r="G7" s="4"/>
      <c r="H7" s="118">
        <v>2</v>
      </c>
      <c r="I7" s="114">
        <f>+SCars!B7</f>
        <v>112</v>
      </c>
      <c r="J7" s="114" t="str">
        <f>+SCars!C7</f>
        <v>Jonathan Wilson</v>
      </c>
      <c r="K7" s="114" t="str">
        <f>+SCars!D7</f>
        <v>Andrew Rowan</v>
      </c>
      <c r="L7" s="119">
        <f>+SCars!F7</f>
        <v>228</v>
      </c>
    </row>
    <row r="8" spans="1:12" ht="12.75">
      <c r="A8" s="116">
        <v>3</v>
      </c>
      <c r="B8" s="110">
        <f>+'UC Quad Expert'!B8</f>
        <v>14</v>
      </c>
      <c r="C8" s="110" t="str">
        <f>+'UC Quad Expert'!C8</f>
        <v>Justin</v>
      </c>
      <c r="D8" s="110" t="str">
        <f>+'UC Quad Expert'!D8</f>
        <v>Reid</v>
      </c>
      <c r="E8" s="110" t="str">
        <f>+'UC Quad Expert'!E8</f>
        <v>-</v>
      </c>
      <c r="F8" s="111">
        <f>+'UC Quad Expert'!F8</f>
        <v>200</v>
      </c>
      <c r="G8" s="4"/>
      <c r="H8" s="118">
        <v>3</v>
      </c>
      <c r="I8" s="114">
        <f>+SCars!B8</f>
        <v>21</v>
      </c>
      <c r="J8" s="114" t="str">
        <f>+SCars!C8</f>
        <v>Gary Mouilds</v>
      </c>
      <c r="K8" s="114" t="str">
        <f>+SCars!D8</f>
        <v>Stev Kirwan</v>
      </c>
      <c r="L8" s="119">
        <f>+SCars!F8</f>
        <v>163</v>
      </c>
    </row>
    <row r="9" spans="1:12" ht="12.75">
      <c r="A9" s="116">
        <v>4</v>
      </c>
      <c r="B9" s="110">
        <f>+'UC Quad Expert'!B9</f>
        <v>919</v>
      </c>
      <c r="C9" s="110" t="str">
        <f>+'UC Quad Expert'!C9</f>
        <v>Mark</v>
      </c>
      <c r="D9" s="110" t="str">
        <f>+'UC Quad Expert'!D9</f>
        <v>McLernon</v>
      </c>
      <c r="E9" s="110" t="str">
        <f>+'UC Quad Expert'!E9</f>
        <v>-</v>
      </c>
      <c r="F9" s="111">
        <f>+'UC Quad Expert'!F9</f>
        <v>197</v>
      </c>
      <c r="G9" s="4"/>
      <c r="H9" s="118">
        <v>4</v>
      </c>
      <c r="I9" s="114">
        <f>+SCars!B9</f>
        <v>7</v>
      </c>
      <c r="J9" s="114" t="str">
        <f>+SCars!C9</f>
        <v>Dean Faulkner</v>
      </c>
      <c r="K9" s="114" t="str">
        <f>+SCars!D9</f>
        <v>Curtis Beck</v>
      </c>
      <c r="L9" s="119">
        <f>+SCars!F9</f>
        <v>152</v>
      </c>
    </row>
    <row r="10" spans="1:12" ht="12.75">
      <c r="A10" s="116">
        <v>5</v>
      </c>
      <c r="B10" s="110">
        <f>+'UC Quad Expert'!B10</f>
        <v>20</v>
      </c>
      <c r="C10" s="110" t="str">
        <f>+'UC Quad Expert'!C10</f>
        <v>Kyle</v>
      </c>
      <c r="D10" s="110" t="str">
        <f>+'UC Quad Expert'!D10</f>
        <v>Murphy</v>
      </c>
      <c r="E10" s="110" t="str">
        <f>+'UC Quad Expert'!E10</f>
        <v>-</v>
      </c>
      <c r="F10" s="111">
        <f>+'UC Quad Expert'!F10</f>
        <v>143</v>
      </c>
      <c r="G10" s="4"/>
      <c r="H10" s="118">
        <v>5</v>
      </c>
      <c r="I10" s="114">
        <f>+SCars!B10</f>
        <v>36</v>
      </c>
      <c r="J10" s="114" t="str">
        <f>+SCars!C10</f>
        <v>Cameron Addis</v>
      </c>
      <c r="K10" s="114" t="str">
        <f>+SCars!D10</f>
        <v>Ky Addis</v>
      </c>
      <c r="L10" s="119">
        <f>+SCars!F10</f>
        <v>151</v>
      </c>
    </row>
    <row r="11" spans="1:12" ht="12.75">
      <c r="A11" s="116">
        <v>6</v>
      </c>
      <c r="B11" s="110">
        <f>+'UC Quad Expert'!B11</f>
        <v>55</v>
      </c>
      <c r="C11" s="110" t="str">
        <f>+'UC Quad Expert'!C11</f>
        <v>Johnny</v>
      </c>
      <c r="D11" s="110" t="str">
        <f>+'UC Quad Expert'!D11</f>
        <v>Kelly</v>
      </c>
      <c r="E11" s="110" t="str">
        <f>+'UC Quad Expert'!E11</f>
        <v>-</v>
      </c>
      <c r="F11" s="111">
        <f>+'UC Quad Expert'!F11</f>
        <v>140</v>
      </c>
      <c r="G11" s="4"/>
      <c r="H11" s="118">
        <v>6</v>
      </c>
      <c r="I11" s="114">
        <f>+SCars!B11</f>
        <v>444</v>
      </c>
      <c r="J11" s="114" t="str">
        <f>+SCars!C11</f>
        <v>Jack Shepherd</v>
      </c>
      <c r="K11" s="114" t="str">
        <f>+SCars!D11</f>
        <v>Louise Houston</v>
      </c>
      <c r="L11" s="119">
        <f>+SCars!F11</f>
        <v>116</v>
      </c>
    </row>
    <row r="12" spans="1:12" ht="12.75">
      <c r="A12" s="116">
        <v>7</v>
      </c>
      <c r="B12" s="110">
        <f>+'UC Quad Expert'!B12</f>
        <v>99</v>
      </c>
      <c r="C12" s="110" t="str">
        <f>+'UC Quad Expert'!C12</f>
        <v>Johnny</v>
      </c>
      <c r="D12" s="110" t="str">
        <f>+'UC Quad Expert'!D12</f>
        <v>McKnight</v>
      </c>
      <c r="E12" s="110" t="str">
        <f>+'UC Quad Expert'!E12</f>
        <v>-</v>
      </c>
      <c r="F12" s="111">
        <f>+'UC Quad Expert'!F12</f>
        <v>137</v>
      </c>
      <c r="G12" s="4"/>
      <c r="H12" s="118">
        <v>7</v>
      </c>
      <c r="I12" s="114">
        <f>+SCars!B12</f>
        <v>281</v>
      </c>
      <c r="J12" s="114" t="str">
        <f>+SCars!C12</f>
        <v>Andy McKibbin</v>
      </c>
      <c r="K12" s="114" t="str">
        <f>+SCars!D12</f>
        <v>Adam McKibbin</v>
      </c>
      <c r="L12" s="119">
        <f>+SCars!F12</f>
        <v>109</v>
      </c>
    </row>
    <row r="13" spans="1:12" ht="12.75">
      <c r="A13" s="116">
        <v>8</v>
      </c>
      <c r="B13" s="110">
        <f>+'UC Quad Expert'!B13</f>
        <v>19</v>
      </c>
      <c r="C13" s="110" t="str">
        <f>+'UC Quad Expert'!C13</f>
        <v>Aaron</v>
      </c>
      <c r="D13" s="110" t="str">
        <f>+'UC Quad Expert'!D13</f>
        <v>Haslett</v>
      </c>
      <c r="E13" s="110" t="str">
        <f>+'UC Quad Expert'!E13</f>
        <v>-</v>
      </c>
      <c r="F13" s="111">
        <f>+'UC Quad Expert'!F13</f>
        <v>126</v>
      </c>
      <c r="G13" s="4"/>
      <c r="H13" s="118">
        <v>8</v>
      </c>
      <c r="I13" s="114">
        <f>+SCars!B13</f>
        <v>69</v>
      </c>
      <c r="J13" s="114" t="str">
        <f>+SCars!C13</f>
        <v>Tony Willis</v>
      </c>
      <c r="K13" s="114" t="str">
        <f>+SCars!D13</f>
        <v>David Marley</v>
      </c>
      <c r="L13" s="119">
        <f>+SCars!F13</f>
        <v>101</v>
      </c>
    </row>
    <row r="14" spans="1:12" ht="12.75">
      <c r="A14" s="116">
        <v>9</v>
      </c>
      <c r="B14" s="110">
        <f>+'UC Quad Expert'!B14</f>
        <v>42</v>
      </c>
      <c r="C14" s="110" t="str">
        <f>+'UC Quad Expert'!C14</f>
        <v>Kevin</v>
      </c>
      <c r="D14" s="110" t="str">
        <f>+'UC Quad Expert'!D14</f>
        <v>Meenagh</v>
      </c>
      <c r="E14" s="110" t="str">
        <f>+'UC Quad Expert'!E14</f>
        <v>-</v>
      </c>
      <c r="F14" s="111">
        <f>+'UC Quad Expert'!F14</f>
        <v>117</v>
      </c>
      <c r="G14" s="4"/>
      <c r="H14" s="118">
        <v>9</v>
      </c>
      <c r="I14" s="114">
        <f>+SCars!B14</f>
        <v>9</v>
      </c>
      <c r="J14" s="114" t="str">
        <f>+SCars!C14</f>
        <v>Emma Moulds</v>
      </c>
      <c r="K14" s="114" t="str">
        <f>+SCars!D14</f>
        <v>Paul Horton</v>
      </c>
      <c r="L14" s="119">
        <f>+SCars!F14</f>
        <v>54</v>
      </c>
    </row>
    <row r="15" spans="1:12" ht="13.5" thickBot="1">
      <c r="A15" s="62">
        <v>10</v>
      </c>
      <c r="B15" s="112">
        <f>+'UC Quad Expert'!B15</f>
        <v>96</v>
      </c>
      <c r="C15" s="112" t="str">
        <f>+'UC Quad Expert'!C15</f>
        <v>Murray</v>
      </c>
      <c r="D15" s="112" t="str">
        <f>+'UC Quad Expert'!D15</f>
        <v>Graham</v>
      </c>
      <c r="E15" s="112" t="str">
        <f>+'UC Quad Expert'!E15</f>
        <v>-</v>
      </c>
      <c r="F15" s="113">
        <f>+'UC Quad Expert'!F15</f>
        <v>95</v>
      </c>
      <c r="G15" s="4"/>
      <c r="H15" s="120">
        <v>10</v>
      </c>
      <c r="I15" s="121">
        <f>+SCars!B15</f>
        <v>23</v>
      </c>
      <c r="J15" s="121" t="str">
        <f>+SCars!C15</f>
        <v>Nigel McKibbin</v>
      </c>
      <c r="K15" s="121" t="str">
        <f>+SCars!D15</f>
        <v>Adam McKibbin</v>
      </c>
      <c r="L15" s="122">
        <f>+SCars!F15</f>
        <v>46</v>
      </c>
    </row>
    <row r="16" spans="1:11" s="149" customFormat="1" ht="14.25" customHeight="1" thickBot="1">
      <c r="A16" s="109"/>
      <c r="B16" s="109"/>
      <c r="C16" s="109"/>
      <c r="D16" s="109"/>
      <c r="E16" s="109"/>
      <c r="F16" s="109"/>
      <c r="G16" s="109"/>
      <c r="I16" s="150"/>
      <c r="J16" s="150"/>
      <c r="K16" s="150"/>
    </row>
    <row r="17" spans="1:12" ht="15.75" thickBot="1">
      <c r="A17" s="331" t="str">
        <f>+'UC Quad Expert'!A25</f>
        <v>2022 Ulster Semi-Expert  Quad Championship</v>
      </c>
      <c r="B17" s="332"/>
      <c r="C17" s="332"/>
      <c r="D17" s="332"/>
      <c r="E17" s="332"/>
      <c r="F17" s="333"/>
      <c r="H17" s="351" t="s">
        <v>111</v>
      </c>
      <c r="I17" s="351"/>
      <c r="J17" s="351"/>
      <c r="K17" s="351"/>
      <c r="L17" s="352"/>
    </row>
    <row r="18" spans="1:12" ht="15.75" thickBot="1">
      <c r="A18" s="197" t="s">
        <v>9</v>
      </c>
      <c r="B18" s="198" t="s">
        <v>10</v>
      </c>
      <c r="C18" s="330" t="s">
        <v>11</v>
      </c>
      <c r="D18" s="330"/>
      <c r="E18" s="198"/>
      <c r="F18" s="197" t="s">
        <v>12</v>
      </c>
      <c r="H18" s="351"/>
      <c r="I18" s="351"/>
      <c r="J18" s="351"/>
      <c r="K18" s="351"/>
      <c r="L18" s="352"/>
    </row>
    <row r="19" spans="1:12" ht="12.75">
      <c r="A19" s="157">
        <v>1</v>
      </c>
      <c r="B19" s="60">
        <f>+'UC Quad Expert'!B29</f>
        <v>23</v>
      </c>
      <c r="C19" s="60" t="str">
        <f>+'UC Quad Expert'!C29</f>
        <v>Josh </v>
      </c>
      <c r="D19" s="60" t="str">
        <f>+'UC Quad Expert'!D29</f>
        <v>McKnight</v>
      </c>
      <c r="E19" s="60" t="str">
        <f>+'UC Quad Expert'!E29</f>
        <v>-</v>
      </c>
      <c r="F19" s="61">
        <f>+'UC Quad Expert'!F29</f>
        <v>263</v>
      </c>
      <c r="H19" s="318" t="s">
        <v>0</v>
      </c>
      <c r="I19" s="319"/>
      <c r="J19" s="341" t="str">
        <f>+'UC Quad Expert'!G2</f>
        <v>26th March</v>
      </c>
      <c r="K19" s="303" t="str">
        <f>+'UC Quad Expert'!G3</f>
        <v>QRI</v>
      </c>
      <c r="L19" s="323" t="s">
        <v>165</v>
      </c>
    </row>
    <row r="20" spans="1:12" ht="13.5" thickBot="1">
      <c r="A20" s="116">
        <v>2</v>
      </c>
      <c r="B20" s="110">
        <f>+'UC Quad Expert'!B30</f>
        <v>7</v>
      </c>
      <c r="C20" s="110" t="str">
        <f>+'UC Quad Expert'!C30</f>
        <v>Shane</v>
      </c>
      <c r="D20" s="110" t="str">
        <f>+'UC Quad Expert'!D30</f>
        <v>Hunter</v>
      </c>
      <c r="E20" s="110" t="str">
        <f>+'UC Quad Expert'!E30</f>
        <v>-</v>
      </c>
      <c r="F20" s="111">
        <f>+'UC Quad Expert'!F30</f>
        <v>197</v>
      </c>
      <c r="H20" s="320"/>
      <c r="I20" s="321"/>
      <c r="J20" s="342"/>
      <c r="K20" s="304" t="str">
        <f>+'UC Quad Expert'!G4</f>
        <v>Tinkerhill</v>
      </c>
      <c r="L20" s="324"/>
    </row>
    <row r="21" spans="1:12" ht="12.75">
      <c r="A21" s="116">
        <v>3</v>
      </c>
      <c r="B21" s="110">
        <f>+'UC Quad Expert'!B31</f>
        <v>414</v>
      </c>
      <c r="C21" s="110" t="str">
        <f>+'UC Quad Expert'!C31</f>
        <v>Jack</v>
      </c>
      <c r="D21" s="110" t="str">
        <f>+'UC Quad Expert'!D31</f>
        <v>Young</v>
      </c>
      <c r="E21" s="110" t="str">
        <f>+'UC Quad Expert'!E31</f>
        <v>-</v>
      </c>
      <c r="F21" s="111">
        <f>+'UC Quad Expert'!F31</f>
        <v>193</v>
      </c>
      <c r="H21" s="318" t="s">
        <v>1</v>
      </c>
      <c r="I21" s="319"/>
      <c r="J21" s="341" t="str">
        <f>+'UC Quad Expert'!J2</f>
        <v>2nd April</v>
      </c>
      <c r="K21" s="293" t="str">
        <f>+'UC Quad Expert'!J3</f>
        <v>QRI</v>
      </c>
      <c r="L21" s="325" t="s">
        <v>166</v>
      </c>
    </row>
    <row r="22" spans="1:12" ht="13.5" thickBot="1">
      <c r="A22" s="116">
        <v>4</v>
      </c>
      <c r="B22" s="110">
        <f>+'UC Quad Expert'!B32</f>
        <v>181</v>
      </c>
      <c r="C22" s="110" t="str">
        <f>+'UC Quad Expert'!C32</f>
        <v>Ruairi</v>
      </c>
      <c r="D22" s="110" t="str">
        <f>+'UC Quad Expert'!D32</f>
        <v>McCloskey</v>
      </c>
      <c r="E22" s="110" t="str">
        <f>+'UC Quad Expert'!E32</f>
        <v>-</v>
      </c>
      <c r="F22" s="111">
        <f>+'UC Quad Expert'!F32</f>
        <v>185</v>
      </c>
      <c r="H22" s="320"/>
      <c r="I22" s="321"/>
      <c r="J22" s="342"/>
      <c r="K22" s="294" t="str">
        <f>+'UC Quad Expert'!J4</f>
        <v>Tandragee</v>
      </c>
      <c r="L22" s="326"/>
    </row>
    <row r="23" spans="1:12" ht="13.5" thickBot="1">
      <c r="A23" s="62">
        <v>5</v>
      </c>
      <c r="B23" s="112">
        <f>+'UC Quad Expert'!B33</f>
        <v>85</v>
      </c>
      <c r="C23" s="112" t="str">
        <f>+'UC Quad Expert'!C33</f>
        <v>Sean</v>
      </c>
      <c r="D23" s="112" t="str">
        <f>+'UC Quad Expert'!D33</f>
        <v>Cassidy</v>
      </c>
      <c r="E23" s="112" t="str">
        <f>+'UC Quad Expert'!E33</f>
        <v>-</v>
      </c>
      <c r="F23" s="113">
        <f>+'UC Quad Expert'!F33</f>
        <v>91</v>
      </c>
      <c r="H23" s="318" t="s">
        <v>2</v>
      </c>
      <c r="I23" s="319"/>
      <c r="J23" s="341" t="str">
        <f>+'UC Quad Expert'!M2</f>
        <v>23rd April</v>
      </c>
      <c r="K23" s="293" t="str">
        <f>+'UC Quad Expert'!M3</f>
        <v>QRI</v>
      </c>
      <c r="L23" s="325" t="s">
        <v>166</v>
      </c>
    </row>
    <row r="24" spans="1:12" ht="13.5" thickBot="1">
      <c r="A24" s="292">
        <v>6</v>
      </c>
      <c r="B24" s="60">
        <f>+'UC Quad Expert'!B34</f>
        <v>555</v>
      </c>
      <c r="C24" s="60" t="str">
        <f>+'UC Quad Expert'!C34</f>
        <v>Kyle</v>
      </c>
      <c r="D24" s="60" t="str">
        <f>+'UC Quad Expert'!D34</f>
        <v>Orr</v>
      </c>
      <c r="E24" s="60" t="str">
        <f>+'UC Quad Expert'!E34</f>
        <v>-</v>
      </c>
      <c r="F24" s="61">
        <f>+'UC Quad Expert'!F34</f>
        <v>69</v>
      </c>
      <c r="H24" s="320"/>
      <c r="I24" s="321"/>
      <c r="J24" s="342"/>
      <c r="K24" s="294" t="str">
        <f>+'UC Quad Expert'!M3</f>
        <v>QRI</v>
      </c>
      <c r="L24" s="326"/>
    </row>
    <row r="25" spans="1:12" ht="12.75">
      <c r="A25" s="116">
        <v>7</v>
      </c>
      <c r="B25" s="110">
        <f>+'UC Quad Expert'!B35</f>
        <v>66</v>
      </c>
      <c r="C25" s="110" t="str">
        <f>+'UC Quad Expert'!C35</f>
        <v>Ben</v>
      </c>
      <c r="D25" s="110" t="str">
        <f>+'UC Quad Expert'!D35</f>
        <v>Carey</v>
      </c>
      <c r="E25" s="110" t="str">
        <f>+'UC Quad Expert'!E35</f>
        <v>-</v>
      </c>
      <c r="F25" s="111">
        <f>+'UC Quad Expert'!F35</f>
        <v>36</v>
      </c>
      <c r="H25" s="318" t="s">
        <v>3</v>
      </c>
      <c r="I25" s="319"/>
      <c r="J25" s="353" t="str">
        <f>+'UC Quad Expert'!P2</f>
        <v>7th May</v>
      </c>
      <c r="K25" s="293" t="str">
        <f>+'UC Quad Expert'!P3</f>
        <v>N.Armagh</v>
      </c>
      <c r="L25" s="325" t="s">
        <v>166</v>
      </c>
    </row>
    <row r="26" spans="1:12" ht="13.5" thickBot="1">
      <c r="A26" s="116">
        <v>8</v>
      </c>
      <c r="B26" s="110">
        <f>+'UC Quad Expert'!B36</f>
        <v>11</v>
      </c>
      <c r="C26" s="110" t="str">
        <f>+'UC Quad Expert'!C36</f>
        <v>Steven</v>
      </c>
      <c r="D26" s="110" t="str">
        <f>+'UC Quad Expert'!D36</f>
        <v>Toye</v>
      </c>
      <c r="E26" s="110" t="str">
        <f>+'UC Quad Expert'!E36</f>
        <v>-</v>
      </c>
      <c r="F26" s="111">
        <f>+'UC Quad Expert'!F36</f>
        <v>36</v>
      </c>
      <c r="H26" s="320"/>
      <c r="I26" s="321"/>
      <c r="J26" s="342"/>
      <c r="K26" s="294" t="str">
        <f>+'UC Quad Expert'!P4</f>
        <v>Tandragee</v>
      </c>
      <c r="L26" s="326"/>
    </row>
    <row r="27" spans="1:12" ht="12.75">
      <c r="A27" s="116">
        <v>9</v>
      </c>
      <c r="B27" s="110">
        <f>+'UC Quad Expert'!B37</f>
        <v>110</v>
      </c>
      <c r="C27" s="110" t="str">
        <f>+'UC Quad Expert'!C37</f>
        <v>Stephen</v>
      </c>
      <c r="D27" s="110" t="str">
        <f>+'UC Quad Expert'!D37</f>
        <v>Parker</v>
      </c>
      <c r="E27" s="110" t="str">
        <f>+'UC Quad Expert'!E37</f>
        <v>-</v>
      </c>
      <c r="F27" s="111">
        <f>+'UC Quad Expert'!F37</f>
        <v>34</v>
      </c>
      <c r="H27" s="318" t="s">
        <v>4</v>
      </c>
      <c r="I27" s="319"/>
      <c r="J27" s="353" t="str">
        <f>+'UC Quad Expert'!S2</f>
        <v>11th June</v>
      </c>
      <c r="K27" s="293" t="str">
        <f>+'UC Quad Expert'!S3</f>
        <v>Killinchy</v>
      </c>
      <c r="L27" s="325" t="s">
        <v>166</v>
      </c>
    </row>
    <row r="28" spans="1:12" ht="13.5" thickBot="1">
      <c r="A28" s="62">
        <v>10</v>
      </c>
      <c r="B28" s="112" t="str">
        <f>+'UC Quad Expert'!B38</f>
        <v> </v>
      </c>
      <c r="C28" s="112" t="str">
        <f>+'UC Quad Expert'!C38</f>
        <v> </v>
      </c>
      <c r="D28" s="112" t="str">
        <f>+'UC Quad Expert'!D38</f>
        <v> </v>
      </c>
      <c r="E28" s="112" t="str">
        <f>+'UC Quad Expert'!E38</f>
        <v>-</v>
      </c>
      <c r="F28" s="113">
        <f>+'UC Quad Expert'!F38</f>
        <v>0</v>
      </c>
      <c r="H28" s="320"/>
      <c r="I28" s="321"/>
      <c r="J28" s="342"/>
      <c r="K28" s="294" t="str">
        <f>+'UC Quad Expert'!S4</f>
        <v>Seaforde</v>
      </c>
      <c r="L28" s="326"/>
    </row>
    <row r="29" spans="8:12" ht="13.5" thickBot="1">
      <c r="H29" s="318" t="s">
        <v>5</v>
      </c>
      <c r="I29" s="319"/>
      <c r="J29" s="322" t="str">
        <f>+'UC Quad Expert'!V2</f>
        <v>25th June</v>
      </c>
      <c r="K29" s="293" t="str">
        <f>+'UC Quad Expert'!V3</f>
        <v>Laurel Bank</v>
      </c>
      <c r="L29" s="323" t="s">
        <v>165</v>
      </c>
    </row>
    <row r="30" spans="1:12" ht="15.75" thickBot="1">
      <c r="A30" s="338" t="str">
        <f>+'UC Quad Clubman'!A2</f>
        <v>2022 Ulster Quad Clubmans Championship</v>
      </c>
      <c r="B30" s="339"/>
      <c r="C30" s="339"/>
      <c r="D30" s="339"/>
      <c r="E30" s="339"/>
      <c r="F30" s="340"/>
      <c r="H30" s="320"/>
      <c r="I30" s="321"/>
      <c r="J30" s="320"/>
      <c r="K30" s="295" t="str">
        <f>+'UC Quad Expert'!V4</f>
        <v>Temple</v>
      </c>
      <c r="L30" s="324"/>
    </row>
    <row r="31" spans="1:12" ht="15.75" thickBot="1">
      <c r="A31" s="197" t="s">
        <v>9</v>
      </c>
      <c r="B31" s="198" t="s">
        <v>10</v>
      </c>
      <c r="C31" s="337" t="s">
        <v>11</v>
      </c>
      <c r="D31" s="337"/>
      <c r="E31" s="198"/>
      <c r="F31" s="197" t="s">
        <v>12</v>
      </c>
      <c r="H31" s="318" t="s">
        <v>6</v>
      </c>
      <c r="I31" s="319"/>
      <c r="J31" s="322" t="str">
        <f>+'UC Quad Expert'!Y2</f>
        <v>9th July</v>
      </c>
      <c r="K31" s="305" t="str">
        <f>+'UC Quad Expert'!Y3</f>
        <v>Robinson's </v>
      </c>
      <c r="L31" s="323" t="s">
        <v>165</v>
      </c>
    </row>
    <row r="32" spans="1:12" ht="13.5" thickBot="1">
      <c r="A32" s="148">
        <v>1</v>
      </c>
      <c r="B32" s="115">
        <f>+'UC Quad Clubman'!B6</f>
        <v>35</v>
      </c>
      <c r="C32" s="115" t="str">
        <f>+'UC Quad Clubman'!C6</f>
        <v>Paul</v>
      </c>
      <c r="D32" s="115" t="str">
        <f>+'UC Quad Clubman'!D6</f>
        <v>Edgar</v>
      </c>
      <c r="E32" s="115" t="str">
        <f>+'UC Quad Clubman'!E6</f>
        <v>-</v>
      </c>
      <c r="F32" s="117">
        <f>+'UC Quad Clubman'!F6</f>
        <v>240</v>
      </c>
      <c r="H32" s="320"/>
      <c r="I32" s="321"/>
      <c r="J32" s="320"/>
      <c r="K32" s="295" t="str">
        <f>+'UC Quad Expert'!Y4</f>
        <v>North of Ireland</v>
      </c>
      <c r="L32" s="324"/>
    </row>
    <row r="33" spans="1:12" ht="12.75">
      <c r="A33" s="118">
        <v>2</v>
      </c>
      <c r="B33" s="114">
        <f>+'UC Quad Clubman'!B7</f>
        <v>15</v>
      </c>
      <c r="C33" s="114" t="str">
        <f>+'UC Quad Clubman'!C7</f>
        <v>Dean</v>
      </c>
      <c r="D33" s="114" t="str">
        <f>+'UC Quad Clubman'!D7</f>
        <v>Young</v>
      </c>
      <c r="E33" s="114" t="str">
        <f>+'UC Quad Clubman'!E7</f>
        <v>-</v>
      </c>
      <c r="F33" s="119">
        <f>+'UC Quad Clubman'!F7</f>
        <v>212</v>
      </c>
      <c r="H33" s="318" t="s">
        <v>7</v>
      </c>
      <c r="I33" s="319"/>
      <c r="J33" s="322" t="str">
        <f>+'UC Quad Expert'!AB2</f>
        <v>20th August</v>
      </c>
      <c r="K33" s="305" t="str">
        <f>+'UC Quad Expert'!AB3</f>
        <v>Seaforde</v>
      </c>
      <c r="L33" s="325" t="s">
        <v>166</v>
      </c>
    </row>
    <row r="34" spans="1:12" ht="13.5" thickBot="1">
      <c r="A34" s="118">
        <v>3</v>
      </c>
      <c r="B34" s="114">
        <f>+'UC Quad Clubman'!B8</f>
        <v>239</v>
      </c>
      <c r="C34" s="114" t="str">
        <f>+'UC Quad Clubman'!C8</f>
        <v>Mitchell</v>
      </c>
      <c r="D34" s="114" t="str">
        <f>+'UC Quad Clubman'!D8</f>
        <v>Adams</v>
      </c>
      <c r="E34" s="114" t="str">
        <f>+'UC Quad Clubman'!E8</f>
        <v>-</v>
      </c>
      <c r="F34" s="119">
        <f>+'UC Quad Clubman'!F8</f>
        <v>183</v>
      </c>
      <c r="H34" s="320"/>
      <c r="I34" s="321"/>
      <c r="J34" s="320"/>
      <c r="K34" s="295" t="str">
        <f>+'UC Quad Expert'!AB4</f>
        <v>Mourne</v>
      </c>
      <c r="L34" s="326"/>
    </row>
    <row r="35" spans="1:6" ht="12.75">
      <c r="A35" s="118">
        <v>4</v>
      </c>
      <c r="B35" s="114">
        <f>+'UC Quad Clubman'!B9</f>
        <v>21</v>
      </c>
      <c r="C35" s="114" t="str">
        <f>+'UC Quad Clubman'!C9</f>
        <v>Mark</v>
      </c>
      <c r="D35" s="114" t="str">
        <f>+'UC Quad Clubman'!D9</f>
        <v>Parker Mulholland</v>
      </c>
      <c r="E35" s="114" t="str">
        <f>+'UC Quad Clubman'!E9</f>
        <v>-</v>
      </c>
      <c r="F35" s="119">
        <f>+'UC Quad Clubman'!F9</f>
        <v>177</v>
      </c>
    </row>
    <row r="36" spans="1:6" ht="12.75">
      <c r="A36" s="118">
        <v>5</v>
      </c>
      <c r="B36" s="114">
        <f>+'UC Quad Clubman'!B10</f>
        <v>14</v>
      </c>
      <c r="C36" s="114" t="str">
        <f>+'UC Quad Clubman'!C10</f>
        <v>Andrew</v>
      </c>
      <c r="D36" s="114" t="str">
        <f>+'UC Quad Clubman'!D10</f>
        <v>Black</v>
      </c>
      <c r="E36" s="114" t="str">
        <f>+'UC Quad Clubman'!E10</f>
        <v>-</v>
      </c>
      <c r="F36" s="119">
        <f>+'UC Quad Clubman'!F10</f>
        <v>169</v>
      </c>
    </row>
    <row r="37" spans="1:6" ht="12.75">
      <c r="A37" s="118">
        <v>6</v>
      </c>
      <c r="B37" s="114">
        <f>+'UC Quad Clubman'!B11</f>
        <v>988</v>
      </c>
      <c r="C37" s="114" t="str">
        <f>+'UC Quad Clubman'!C11</f>
        <v>Stephen</v>
      </c>
      <c r="D37" s="114" t="str">
        <f>+'UC Quad Clubman'!D11</f>
        <v>Kelly</v>
      </c>
      <c r="E37" s="114" t="str">
        <f>+'UC Quad Clubman'!E11</f>
        <v>-</v>
      </c>
      <c r="F37" s="119">
        <f>+'UC Quad Clubman'!F11</f>
        <v>155</v>
      </c>
    </row>
    <row r="38" spans="1:6" ht="12.75">
      <c r="A38" s="118">
        <v>7</v>
      </c>
      <c r="B38" s="114">
        <f>+'UC Quad Clubman'!B12</f>
        <v>9</v>
      </c>
      <c r="C38" s="114" t="str">
        <f>+'UC Quad Clubman'!C12</f>
        <v>Matthew</v>
      </c>
      <c r="D38" s="114" t="str">
        <f>+'UC Quad Clubman'!D12</f>
        <v>Gilchrist</v>
      </c>
      <c r="E38" s="114" t="str">
        <f>+'UC Quad Clubman'!E12</f>
        <v>-</v>
      </c>
      <c r="F38" s="119">
        <f>+'UC Quad Clubman'!F12</f>
        <v>155</v>
      </c>
    </row>
    <row r="39" spans="1:6" ht="12.75">
      <c r="A39" s="118">
        <v>8</v>
      </c>
      <c r="B39" s="114">
        <f>+'UC Quad Clubman'!B13</f>
        <v>27</v>
      </c>
      <c r="C39" s="114" t="str">
        <f>+'UC Quad Clubman'!C13</f>
        <v>Eoghan</v>
      </c>
      <c r="D39" s="114" t="str">
        <f>+'UC Quad Clubman'!D13</f>
        <v>Kerlin</v>
      </c>
      <c r="E39" s="114" t="str">
        <f>+'UC Quad Clubman'!E13</f>
        <v>-</v>
      </c>
      <c r="F39" s="119">
        <f>+'UC Quad Clubman'!F13</f>
        <v>120</v>
      </c>
    </row>
    <row r="40" spans="1:6" ht="12.75">
      <c r="A40" s="118">
        <v>9</v>
      </c>
      <c r="B40" s="114">
        <f>+'UC Quad Clubman'!B14</f>
        <v>30</v>
      </c>
      <c r="C40" s="114" t="str">
        <f>+'UC Quad Clubman'!C14</f>
        <v>Roy</v>
      </c>
      <c r="D40" s="114" t="str">
        <f>+'UC Quad Clubman'!D14</f>
        <v>Wilson</v>
      </c>
      <c r="E40" s="114">
        <f>+'UC Quad Clubman'!E14</f>
        <v>0</v>
      </c>
      <c r="F40" s="119">
        <f>+'UC Quad Clubman'!F14</f>
        <v>98</v>
      </c>
    </row>
    <row r="41" spans="1:6" ht="13.5" thickBot="1">
      <c r="A41" s="120">
        <v>10</v>
      </c>
      <c r="B41" s="121">
        <f>+'UC Quad Clubman'!B15</f>
        <v>88</v>
      </c>
      <c r="C41" s="121" t="str">
        <f>+'UC Quad Clubman'!C15</f>
        <v>Trevor</v>
      </c>
      <c r="D41" s="121" t="str">
        <f>+'UC Quad Clubman'!D15</f>
        <v>McArdle</v>
      </c>
      <c r="E41" s="121" t="str">
        <f>+'UC Quad Clubman'!E15</f>
        <v>-</v>
      </c>
      <c r="F41" s="122">
        <f>+'UC Quad Clubman'!F15</f>
        <v>94</v>
      </c>
    </row>
  </sheetData>
  <sheetProtection/>
  <mergeCells count="36">
    <mergeCell ref="H27:I28"/>
    <mergeCell ref="H29:I30"/>
    <mergeCell ref="H17:L18"/>
    <mergeCell ref="H19:I20"/>
    <mergeCell ref="H21:I22"/>
    <mergeCell ref="H23:I24"/>
    <mergeCell ref="H25:I26"/>
    <mergeCell ref="J25:J26"/>
    <mergeCell ref="L25:L26"/>
    <mergeCell ref="J27:J28"/>
    <mergeCell ref="A2:L2"/>
    <mergeCell ref="J5:K5"/>
    <mergeCell ref="A3:F3"/>
    <mergeCell ref="H3:L3"/>
    <mergeCell ref="C5:D5"/>
    <mergeCell ref="L27:L28"/>
    <mergeCell ref="J19:J20"/>
    <mergeCell ref="L19:L20"/>
    <mergeCell ref="J21:J22"/>
    <mergeCell ref="L21:L22"/>
    <mergeCell ref="H4:L4"/>
    <mergeCell ref="C18:D18"/>
    <mergeCell ref="A17:F17"/>
    <mergeCell ref="A4:F4"/>
    <mergeCell ref="C31:D31"/>
    <mergeCell ref="A30:F30"/>
    <mergeCell ref="J29:J30"/>
    <mergeCell ref="L29:L30"/>
    <mergeCell ref="J23:J24"/>
    <mergeCell ref="L23:L24"/>
    <mergeCell ref="H31:I32"/>
    <mergeCell ref="J31:J32"/>
    <mergeCell ref="L31:L32"/>
    <mergeCell ref="H33:I34"/>
    <mergeCell ref="J33:J34"/>
    <mergeCell ref="L33:L34"/>
  </mergeCells>
  <printOptions/>
  <pageMargins left="0.1968503937007874" right="0.1968503937007874" top="0.35433070866141736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0"/>
  <sheetViews>
    <sheetView showGridLines="0" tabSelected="1" zoomScalePageLayoutView="0" workbookViewId="0" topLeftCell="B1">
      <selection activeCell="R40" sqref="R40"/>
    </sheetView>
  </sheetViews>
  <sheetFormatPr defaultColWidth="0" defaultRowHeight="12.75"/>
  <cols>
    <col min="1" max="1" width="5.421875" style="6" customWidth="1"/>
    <col min="2" max="2" width="8.421875" style="1" customWidth="1"/>
    <col min="3" max="3" width="8.57421875" style="2" customWidth="1"/>
    <col min="4" max="4" width="12.00390625" style="1" customWidth="1"/>
    <col min="5" max="5" width="12.57421875" style="6" customWidth="1"/>
    <col min="6" max="6" width="7.57421875" style="1" customWidth="1"/>
    <col min="7" max="30" width="5.57421875" style="6" customWidth="1"/>
    <col min="31" max="31" width="1.421875" style="6" customWidth="1"/>
    <col min="32" max="16384" width="5.57421875" style="6" hidden="1" customWidth="1"/>
  </cols>
  <sheetData>
    <row r="1" spans="1:30" s="180" customFormat="1" ht="25.5" thickBot="1">
      <c r="A1" s="377" t="s">
        <v>83</v>
      </c>
      <c r="B1" s="378"/>
      <c r="C1" s="379"/>
      <c r="D1" s="380" t="s">
        <v>8</v>
      </c>
      <c r="E1" s="381"/>
      <c r="F1" s="382"/>
      <c r="G1" s="383" t="s">
        <v>0</v>
      </c>
      <c r="H1" s="384"/>
      <c r="I1" s="385"/>
      <c r="J1" s="372" t="s">
        <v>1</v>
      </c>
      <c r="K1" s="373"/>
      <c r="L1" s="374"/>
      <c r="M1" s="372" t="s">
        <v>2</v>
      </c>
      <c r="N1" s="373"/>
      <c r="O1" s="374"/>
      <c r="P1" s="372" t="s">
        <v>3</v>
      </c>
      <c r="Q1" s="373"/>
      <c r="R1" s="374"/>
      <c r="S1" s="372" t="s">
        <v>4</v>
      </c>
      <c r="T1" s="373"/>
      <c r="U1" s="374"/>
      <c r="V1" s="372" t="s">
        <v>5</v>
      </c>
      <c r="W1" s="373"/>
      <c r="X1" s="374"/>
      <c r="Y1" s="372" t="s">
        <v>6</v>
      </c>
      <c r="Z1" s="373"/>
      <c r="AA1" s="374"/>
      <c r="AB1" s="372" t="s">
        <v>7</v>
      </c>
      <c r="AC1" s="373"/>
      <c r="AD1" s="374"/>
    </row>
    <row r="2" spans="1:30" s="181" customFormat="1" ht="15">
      <c r="A2" s="375" t="s">
        <v>121</v>
      </c>
      <c r="B2" s="375"/>
      <c r="C2" s="375"/>
      <c r="D2" s="375"/>
      <c r="E2" s="375"/>
      <c r="F2" s="376"/>
      <c r="G2" s="358" t="s">
        <v>127</v>
      </c>
      <c r="H2" s="359"/>
      <c r="I2" s="366"/>
      <c r="J2" s="387" t="s">
        <v>128</v>
      </c>
      <c r="K2" s="388"/>
      <c r="L2" s="369"/>
      <c r="M2" s="387" t="s">
        <v>154</v>
      </c>
      <c r="N2" s="388"/>
      <c r="O2" s="369"/>
      <c r="P2" s="367" t="s">
        <v>155</v>
      </c>
      <c r="Q2" s="368"/>
      <c r="R2" s="386"/>
      <c r="S2" s="389" t="s">
        <v>156</v>
      </c>
      <c r="T2" s="359"/>
      <c r="U2" s="366"/>
      <c r="V2" s="367" t="s">
        <v>159</v>
      </c>
      <c r="W2" s="368"/>
      <c r="X2" s="369"/>
      <c r="Y2" s="367" t="s">
        <v>160</v>
      </c>
      <c r="Z2" s="368"/>
      <c r="AA2" s="369"/>
      <c r="AB2" s="367" t="s">
        <v>164</v>
      </c>
      <c r="AC2" s="368"/>
      <c r="AD2" s="369"/>
    </row>
    <row r="3" spans="1:30" s="181" customFormat="1" ht="15.75" thickBot="1">
      <c r="A3" s="370" t="s">
        <v>84</v>
      </c>
      <c r="B3" s="370"/>
      <c r="C3" s="370"/>
      <c r="D3" s="370"/>
      <c r="E3" s="370"/>
      <c r="F3" s="371"/>
      <c r="G3" s="358" t="s">
        <v>63</v>
      </c>
      <c r="H3" s="359"/>
      <c r="I3" s="360"/>
      <c r="J3" s="358" t="s">
        <v>63</v>
      </c>
      <c r="K3" s="359"/>
      <c r="L3" s="360"/>
      <c r="M3" s="358" t="s">
        <v>63</v>
      </c>
      <c r="N3" s="359"/>
      <c r="O3" s="360"/>
      <c r="P3" s="363" t="s">
        <v>116</v>
      </c>
      <c r="Q3" s="364"/>
      <c r="R3" s="365"/>
      <c r="S3" s="358" t="s">
        <v>157</v>
      </c>
      <c r="T3" s="359"/>
      <c r="U3" s="360"/>
      <c r="V3" s="358" t="s">
        <v>113</v>
      </c>
      <c r="W3" s="359"/>
      <c r="X3" s="360"/>
      <c r="Y3" s="358" t="s">
        <v>161</v>
      </c>
      <c r="Z3" s="359"/>
      <c r="AA3" s="360"/>
      <c r="AB3" s="358" t="s">
        <v>158</v>
      </c>
      <c r="AC3" s="359"/>
      <c r="AD3" s="360"/>
    </row>
    <row r="4" spans="1:30" s="180" customFormat="1" ht="15.75" thickBot="1">
      <c r="A4" s="361" t="s">
        <v>21</v>
      </c>
      <c r="B4" s="361"/>
      <c r="C4" s="361"/>
      <c r="D4" s="361"/>
      <c r="E4" s="361"/>
      <c r="F4" s="362"/>
      <c r="G4" s="363" t="s">
        <v>86</v>
      </c>
      <c r="H4" s="364"/>
      <c r="I4" s="365"/>
      <c r="J4" s="358" t="s">
        <v>115</v>
      </c>
      <c r="K4" s="359"/>
      <c r="L4" s="360"/>
      <c r="M4" s="363" t="s">
        <v>86</v>
      </c>
      <c r="N4" s="364"/>
      <c r="O4" s="365"/>
      <c r="P4" s="358" t="s">
        <v>115</v>
      </c>
      <c r="Q4" s="359"/>
      <c r="R4" s="360"/>
      <c r="S4" s="363" t="s">
        <v>158</v>
      </c>
      <c r="T4" s="364"/>
      <c r="U4" s="365"/>
      <c r="V4" s="363" t="s">
        <v>112</v>
      </c>
      <c r="W4" s="364"/>
      <c r="X4" s="365"/>
      <c r="Y4" s="363" t="s">
        <v>162</v>
      </c>
      <c r="Z4" s="364"/>
      <c r="AA4" s="365"/>
      <c r="AB4" s="363" t="s">
        <v>163</v>
      </c>
      <c r="AC4" s="364"/>
      <c r="AD4" s="365"/>
    </row>
    <row r="5" spans="1:30" s="90" customFormat="1" ht="15.75" thickBot="1">
      <c r="A5" s="190" t="s">
        <v>9</v>
      </c>
      <c r="B5" s="191" t="s">
        <v>10</v>
      </c>
      <c r="C5" s="354" t="s">
        <v>11</v>
      </c>
      <c r="D5" s="354"/>
      <c r="E5" s="191"/>
      <c r="F5" s="192" t="s">
        <v>12</v>
      </c>
      <c r="G5" s="209" t="s">
        <v>13</v>
      </c>
      <c r="H5" s="210" t="s">
        <v>14</v>
      </c>
      <c r="I5" s="210" t="s">
        <v>20</v>
      </c>
      <c r="J5" s="209" t="s">
        <v>13</v>
      </c>
      <c r="K5" s="210" t="s">
        <v>14</v>
      </c>
      <c r="L5" s="210" t="s">
        <v>20</v>
      </c>
      <c r="M5" s="209" t="s">
        <v>13</v>
      </c>
      <c r="N5" s="210" t="s">
        <v>14</v>
      </c>
      <c r="O5" s="210" t="s">
        <v>20</v>
      </c>
      <c r="P5" s="209" t="s">
        <v>13</v>
      </c>
      <c r="Q5" s="210" t="s">
        <v>14</v>
      </c>
      <c r="R5" s="210" t="s">
        <v>20</v>
      </c>
      <c r="S5" s="209" t="s">
        <v>13</v>
      </c>
      <c r="T5" s="210" t="s">
        <v>14</v>
      </c>
      <c r="U5" s="210" t="s">
        <v>20</v>
      </c>
      <c r="V5" s="209" t="s">
        <v>13</v>
      </c>
      <c r="W5" s="210" t="s">
        <v>14</v>
      </c>
      <c r="X5" s="210" t="s">
        <v>20</v>
      </c>
      <c r="Y5" s="209" t="s">
        <v>13</v>
      </c>
      <c r="Z5" s="210" t="s">
        <v>14</v>
      </c>
      <c r="AA5" s="211" t="s">
        <v>20</v>
      </c>
      <c r="AB5" s="209" t="s">
        <v>13</v>
      </c>
      <c r="AC5" s="210" t="s">
        <v>14</v>
      </c>
      <c r="AD5" s="211" t="s">
        <v>20</v>
      </c>
    </row>
    <row r="6" spans="1:30" s="14" customFormat="1" ht="13.5" thickTop="1">
      <c r="A6" s="96">
        <v>1</v>
      </c>
      <c r="B6" s="213">
        <v>136</v>
      </c>
      <c r="C6" s="145" t="s">
        <v>23</v>
      </c>
      <c r="D6" s="145" t="s">
        <v>71</v>
      </c>
      <c r="E6" s="79" t="s">
        <v>8</v>
      </c>
      <c r="F6" s="16">
        <f aca="true" t="shared" si="0" ref="F6:F21">SUM(G6:AD6)</f>
        <v>231</v>
      </c>
      <c r="G6" s="46">
        <v>22</v>
      </c>
      <c r="H6" s="47">
        <v>22</v>
      </c>
      <c r="I6" s="48"/>
      <c r="J6" s="46">
        <v>22</v>
      </c>
      <c r="K6" s="47">
        <v>20</v>
      </c>
      <c r="L6" s="48">
        <v>22</v>
      </c>
      <c r="M6" s="44">
        <v>22</v>
      </c>
      <c r="N6" s="43">
        <v>22</v>
      </c>
      <c r="O6" s="43">
        <v>20</v>
      </c>
      <c r="P6" s="44">
        <v>15</v>
      </c>
      <c r="Q6" s="43">
        <v>22</v>
      </c>
      <c r="R6" s="45">
        <v>22</v>
      </c>
      <c r="S6" s="44"/>
      <c r="T6" s="43"/>
      <c r="U6" s="45"/>
      <c r="V6" s="46"/>
      <c r="W6" s="47"/>
      <c r="X6" s="47"/>
      <c r="Y6" s="46"/>
      <c r="Z6" s="47"/>
      <c r="AA6" s="48"/>
      <c r="AB6" s="46"/>
      <c r="AC6" s="47"/>
      <c r="AD6" s="48"/>
    </row>
    <row r="7" spans="1:30" s="11" customFormat="1" ht="12.75">
      <c r="A7" s="8">
        <v>2</v>
      </c>
      <c r="B7" s="145">
        <v>111</v>
      </c>
      <c r="C7" s="145" t="s">
        <v>15</v>
      </c>
      <c r="D7" s="145" t="s">
        <v>26</v>
      </c>
      <c r="E7" s="84" t="s">
        <v>8</v>
      </c>
      <c r="F7" s="17">
        <f t="shared" si="0"/>
        <v>207</v>
      </c>
      <c r="G7" s="49">
        <v>18</v>
      </c>
      <c r="H7" s="39">
        <v>20</v>
      </c>
      <c r="I7" s="50"/>
      <c r="J7" s="49">
        <v>18</v>
      </c>
      <c r="K7" s="39">
        <v>22</v>
      </c>
      <c r="L7" s="50">
        <v>18</v>
      </c>
      <c r="M7" s="49">
        <v>25</v>
      </c>
      <c r="N7" s="39">
        <v>25</v>
      </c>
      <c r="O7" s="39">
        <v>25</v>
      </c>
      <c r="P7" s="49">
        <v>25</v>
      </c>
      <c r="Q7" s="39">
        <v>0</v>
      </c>
      <c r="R7" s="50">
        <v>11</v>
      </c>
      <c r="S7" s="49"/>
      <c r="T7" s="39"/>
      <c r="U7" s="50"/>
      <c r="V7" s="49"/>
      <c r="W7" s="39"/>
      <c r="X7" s="39"/>
      <c r="Y7" s="49"/>
      <c r="Z7" s="39"/>
      <c r="AA7" s="50"/>
      <c r="AB7" s="49"/>
      <c r="AC7" s="39"/>
      <c r="AD7" s="50"/>
    </row>
    <row r="8" spans="1:30" s="11" customFormat="1" ht="12.75">
      <c r="A8" s="9">
        <f>+A7+1</f>
        <v>3</v>
      </c>
      <c r="B8" s="145">
        <v>14</v>
      </c>
      <c r="C8" s="145" t="s">
        <v>27</v>
      </c>
      <c r="D8" s="145" t="s">
        <v>28</v>
      </c>
      <c r="E8" s="84" t="s">
        <v>8</v>
      </c>
      <c r="F8" s="17">
        <f t="shared" si="0"/>
        <v>200</v>
      </c>
      <c r="G8" s="214">
        <v>20</v>
      </c>
      <c r="H8" s="215">
        <v>18</v>
      </c>
      <c r="I8" s="50"/>
      <c r="J8" s="49">
        <v>20</v>
      </c>
      <c r="K8" s="39">
        <v>18</v>
      </c>
      <c r="L8" s="50">
        <v>20</v>
      </c>
      <c r="M8" s="49">
        <v>20</v>
      </c>
      <c r="N8" s="39">
        <v>12</v>
      </c>
      <c r="O8" s="39">
        <v>22</v>
      </c>
      <c r="P8" s="49">
        <v>10</v>
      </c>
      <c r="Q8" s="39">
        <v>20</v>
      </c>
      <c r="R8" s="50">
        <v>20</v>
      </c>
      <c r="S8" s="49"/>
      <c r="T8" s="39"/>
      <c r="U8" s="50"/>
      <c r="V8" s="49"/>
      <c r="W8" s="39"/>
      <c r="X8" s="39"/>
      <c r="Y8" s="49"/>
      <c r="Z8" s="39"/>
      <c r="AA8" s="50"/>
      <c r="AB8" s="49"/>
      <c r="AC8" s="39"/>
      <c r="AD8" s="50"/>
    </row>
    <row r="9" spans="1:30" s="11" customFormat="1" ht="12.75">
      <c r="A9" s="9">
        <f>+A8+1</f>
        <v>4</v>
      </c>
      <c r="B9" s="145">
        <v>919</v>
      </c>
      <c r="C9" s="145" t="s">
        <v>16</v>
      </c>
      <c r="D9" s="145" t="s">
        <v>30</v>
      </c>
      <c r="E9" s="84" t="s">
        <v>8</v>
      </c>
      <c r="F9" s="17">
        <f t="shared" si="0"/>
        <v>197</v>
      </c>
      <c r="G9" s="49">
        <v>25</v>
      </c>
      <c r="H9" s="216">
        <v>25</v>
      </c>
      <c r="I9" s="50"/>
      <c r="J9" s="49">
        <v>25</v>
      </c>
      <c r="K9" s="39">
        <v>25</v>
      </c>
      <c r="L9" s="50">
        <v>25</v>
      </c>
      <c r="M9" s="49"/>
      <c r="N9" s="39"/>
      <c r="O9" s="39"/>
      <c r="P9" s="49">
        <v>22</v>
      </c>
      <c r="Q9" s="39">
        <v>25</v>
      </c>
      <c r="R9" s="50">
        <v>25</v>
      </c>
      <c r="S9" s="49"/>
      <c r="T9" s="39"/>
      <c r="U9" s="50"/>
      <c r="V9" s="49"/>
      <c r="W9" s="39"/>
      <c r="X9" s="39"/>
      <c r="Y9" s="49"/>
      <c r="Z9" s="39"/>
      <c r="AA9" s="50"/>
      <c r="AB9" s="49"/>
      <c r="AC9" s="39"/>
      <c r="AD9" s="50"/>
    </row>
    <row r="10" spans="1:30" s="11" customFormat="1" ht="13.5" thickBot="1">
      <c r="A10" s="10">
        <f>+A9+1</f>
        <v>5</v>
      </c>
      <c r="B10" s="151">
        <v>20</v>
      </c>
      <c r="C10" s="151" t="s">
        <v>22</v>
      </c>
      <c r="D10" s="151" t="s">
        <v>61</v>
      </c>
      <c r="E10" s="85" t="s">
        <v>8</v>
      </c>
      <c r="F10" s="19">
        <f t="shared" si="0"/>
        <v>143</v>
      </c>
      <c r="G10" s="51">
        <v>14</v>
      </c>
      <c r="H10" s="40">
        <v>13</v>
      </c>
      <c r="I10" s="54"/>
      <c r="J10" s="51">
        <v>11</v>
      </c>
      <c r="K10" s="40">
        <v>13</v>
      </c>
      <c r="L10" s="54">
        <v>14</v>
      </c>
      <c r="M10" s="51">
        <v>13</v>
      </c>
      <c r="N10" s="40">
        <v>14</v>
      </c>
      <c r="O10" s="40">
        <v>14</v>
      </c>
      <c r="P10" s="52">
        <v>11</v>
      </c>
      <c r="Q10" s="41">
        <v>14</v>
      </c>
      <c r="R10" s="53">
        <v>12</v>
      </c>
      <c r="S10" s="52"/>
      <c r="T10" s="41"/>
      <c r="U10" s="53"/>
      <c r="V10" s="51"/>
      <c r="W10" s="40"/>
      <c r="X10" s="40"/>
      <c r="Y10" s="51"/>
      <c r="Z10" s="40"/>
      <c r="AA10" s="54"/>
      <c r="AB10" s="51"/>
      <c r="AC10" s="40"/>
      <c r="AD10" s="54"/>
    </row>
    <row r="11" spans="1:30" s="11" customFormat="1" ht="12.75">
      <c r="A11" s="15">
        <f>+A10+1</f>
        <v>6</v>
      </c>
      <c r="B11" s="15">
        <v>55</v>
      </c>
      <c r="C11" s="213" t="s">
        <v>67</v>
      </c>
      <c r="D11" s="213" t="s">
        <v>76</v>
      </c>
      <c r="E11" s="79" t="s">
        <v>8</v>
      </c>
      <c r="F11" s="16">
        <f t="shared" si="0"/>
        <v>140</v>
      </c>
      <c r="G11" s="311"/>
      <c r="H11" s="5"/>
      <c r="I11" s="5"/>
      <c r="J11" s="58">
        <v>14</v>
      </c>
      <c r="K11" s="42">
        <v>14</v>
      </c>
      <c r="L11" s="59">
        <v>15</v>
      </c>
      <c r="M11" s="56">
        <v>18</v>
      </c>
      <c r="N11" s="55">
        <v>18</v>
      </c>
      <c r="O11" s="55">
        <v>18</v>
      </c>
      <c r="P11" s="58">
        <v>14</v>
      </c>
      <c r="Q11" s="42">
        <v>15</v>
      </c>
      <c r="R11" s="59">
        <v>14</v>
      </c>
      <c r="S11" s="58"/>
      <c r="T11" s="42"/>
      <c r="U11" s="59"/>
      <c r="V11" s="58"/>
      <c r="W11" s="42"/>
      <c r="X11" s="42"/>
      <c r="Y11" s="58"/>
      <c r="Z11" s="42"/>
      <c r="AA11" s="59"/>
      <c r="AB11" s="58"/>
      <c r="AC11" s="42"/>
      <c r="AD11" s="59"/>
    </row>
    <row r="12" spans="1:30" s="11" customFormat="1" ht="12.75">
      <c r="A12" s="9">
        <f aca="true" t="shared" si="1" ref="A12:A20">+A11+1</f>
        <v>7</v>
      </c>
      <c r="B12" s="145">
        <v>99</v>
      </c>
      <c r="C12" s="145" t="s">
        <v>67</v>
      </c>
      <c r="D12" s="145" t="s">
        <v>68</v>
      </c>
      <c r="E12" s="84" t="s">
        <v>8</v>
      </c>
      <c r="F12" s="17">
        <f t="shared" si="0"/>
        <v>137</v>
      </c>
      <c r="G12" s="49">
        <v>15</v>
      </c>
      <c r="H12" s="39">
        <v>14</v>
      </c>
      <c r="I12" s="39"/>
      <c r="J12" s="49">
        <v>13</v>
      </c>
      <c r="K12" s="39">
        <v>11</v>
      </c>
      <c r="L12" s="50">
        <v>0</v>
      </c>
      <c r="M12" s="49">
        <v>16</v>
      </c>
      <c r="N12" s="39">
        <v>15</v>
      </c>
      <c r="O12" s="39">
        <v>16</v>
      </c>
      <c r="P12" s="49">
        <v>13</v>
      </c>
      <c r="Q12" s="39">
        <v>11</v>
      </c>
      <c r="R12" s="50">
        <v>13</v>
      </c>
      <c r="S12" s="49"/>
      <c r="T12" s="39"/>
      <c r="U12" s="50"/>
      <c r="V12" s="49"/>
      <c r="W12" s="39"/>
      <c r="X12" s="39"/>
      <c r="Y12" s="49"/>
      <c r="Z12" s="39"/>
      <c r="AA12" s="50"/>
      <c r="AB12" s="49"/>
      <c r="AC12" s="39"/>
      <c r="AD12" s="50"/>
    </row>
    <row r="13" spans="1:30" s="11" customFormat="1" ht="12.75">
      <c r="A13" s="9">
        <f t="shared" si="1"/>
        <v>8</v>
      </c>
      <c r="B13" s="38">
        <v>19</v>
      </c>
      <c r="C13" s="38" t="s">
        <v>144</v>
      </c>
      <c r="D13" s="38" t="s">
        <v>145</v>
      </c>
      <c r="E13" s="84" t="s">
        <v>8</v>
      </c>
      <c r="F13" s="17">
        <f t="shared" si="0"/>
        <v>126</v>
      </c>
      <c r="G13" s="49"/>
      <c r="H13" s="39"/>
      <c r="I13" s="39"/>
      <c r="J13" s="28">
        <v>12</v>
      </c>
      <c r="K13" s="12">
        <v>0</v>
      </c>
      <c r="L13" s="34">
        <v>16</v>
      </c>
      <c r="M13" s="49">
        <v>15</v>
      </c>
      <c r="N13" s="39">
        <v>16</v>
      </c>
      <c r="O13" s="39">
        <v>15</v>
      </c>
      <c r="P13" s="49">
        <v>16</v>
      </c>
      <c r="Q13" s="39">
        <v>18</v>
      </c>
      <c r="R13" s="50">
        <v>18</v>
      </c>
      <c r="S13" s="49"/>
      <c r="T13" s="39"/>
      <c r="U13" s="50"/>
      <c r="V13" s="49"/>
      <c r="W13" s="39"/>
      <c r="X13" s="39"/>
      <c r="Y13" s="49"/>
      <c r="Z13" s="39"/>
      <c r="AA13" s="50"/>
      <c r="AB13" s="49"/>
      <c r="AC13" s="39"/>
      <c r="AD13" s="50"/>
    </row>
    <row r="14" spans="1:30" s="11" customFormat="1" ht="12.75">
      <c r="A14" s="9">
        <f t="shared" si="1"/>
        <v>9</v>
      </c>
      <c r="B14" s="145">
        <v>42</v>
      </c>
      <c r="C14" s="145" t="s">
        <v>17</v>
      </c>
      <c r="D14" s="145" t="s">
        <v>56</v>
      </c>
      <c r="E14" s="84" t="s">
        <v>8</v>
      </c>
      <c r="F14" s="17">
        <f t="shared" si="0"/>
        <v>117</v>
      </c>
      <c r="G14" s="49">
        <v>16</v>
      </c>
      <c r="H14" s="39">
        <v>16</v>
      </c>
      <c r="I14" s="216"/>
      <c r="J14" s="49">
        <v>15</v>
      </c>
      <c r="K14" s="39">
        <v>16</v>
      </c>
      <c r="L14" s="50">
        <v>13</v>
      </c>
      <c r="M14" s="49"/>
      <c r="N14" s="39"/>
      <c r="O14" s="39"/>
      <c r="P14" s="49">
        <v>12</v>
      </c>
      <c r="Q14" s="39">
        <v>13</v>
      </c>
      <c r="R14" s="50">
        <v>16</v>
      </c>
      <c r="S14" s="49"/>
      <c r="T14" s="39"/>
      <c r="U14" s="50"/>
      <c r="V14" s="49"/>
      <c r="W14" s="39"/>
      <c r="X14" s="39"/>
      <c r="Y14" s="49"/>
      <c r="Z14" s="39"/>
      <c r="AA14" s="50"/>
      <c r="AB14" s="49"/>
      <c r="AC14" s="39"/>
      <c r="AD14" s="50"/>
    </row>
    <row r="15" spans="1:30" s="11" customFormat="1" ht="13.5" thickBot="1">
      <c r="A15" s="10">
        <f t="shared" si="1"/>
        <v>10</v>
      </c>
      <c r="B15" s="151">
        <v>96</v>
      </c>
      <c r="C15" s="151" t="s">
        <v>146</v>
      </c>
      <c r="D15" s="151" t="s">
        <v>147</v>
      </c>
      <c r="E15" s="85" t="s">
        <v>8</v>
      </c>
      <c r="F15" s="19">
        <f t="shared" si="0"/>
        <v>95</v>
      </c>
      <c r="G15" s="313"/>
      <c r="H15" s="40"/>
      <c r="I15" s="40"/>
      <c r="J15" s="51">
        <v>16</v>
      </c>
      <c r="K15" s="40">
        <v>15</v>
      </c>
      <c r="L15" s="54">
        <v>0</v>
      </c>
      <c r="M15" s="51">
        <v>14</v>
      </c>
      <c r="N15" s="40">
        <v>20</v>
      </c>
      <c r="O15" s="40">
        <v>0</v>
      </c>
      <c r="P15" s="51">
        <v>18</v>
      </c>
      <c r="Q15" s="40">
        <v>12</v>
      </c>
      <c r="R15" s="54">
        <v>0</v>
      </c>
      <c r="S15" s="51"/>
      <c r="T15" s="40"/>
      <c r="U15" s="54"/>
      <c r="V15" s="51"/>
      <c r="W15" s="40"/>
      <c r="X15" s="40"/>
      <c r="Y15" s="51"/>
      <c r="Z15" s="40"/>
      <c r="AA15" s="54"/>
      <c r="AB15" s="51"/>
      <c r="AC15" s="40"/>
      <c r="AD15" s="54"/>
    </row>
    <row r="16" spans="1:30" s="11" customFormat="1" ht="12.75" customHeight="1">
      <c r="A16" s="15">
        <f>+A15+1</f>
        <v>11</v>
      </c>
      <c r="B16" s="297">
        <v>3</v>
      </c>
      <c r="C16" s="297" t="s">
        <v>19</v>
      </c>
      <c r="D16" s="297" t="s">
        <v>25</v>
      </c>
      <c r="E16" s="79" t="s">
        <v>8</v>
      </c>
      <c r="F16" s="16">
        <f t="shared" si="0"/>
        <v>88</v>
      </c>
      <c r="G16" s="56">
        <v>13</v>
      </c>
      <c r="H16" s="312">
        <v>15</v>
      </c>
      <c r="I16" s="55"/>
      <c r="J16" s="56">
        <v>10</v>
      </c>
      <c r="K16" s="55">
        <v>12</v>
      </c>
      <c r="L16" s="57">
        <v>0</v>
      </c>
      <c r="M16" s="58">
        <v>12</v>
      </c>
      <c r="N16" s="42">
        <v>13</v>
      </c>
      <c r="O16" s="42">
        <v>13</v>
      </c>
      <c r="P16" s="58"/>
      <c r="Q16" s="42"/>
      <c r="R16" s="59"/>
      <c r="S16" s="58"/>
      <c r="T16" s="42"/>
      <c r="U16" s="59"/>
      <c r="V16" s="58"/>
      <c r="W16" s="42"/>
      <c r="X16" s="42"/>
      <c r="Y16" s="58"/>
      <c r="Z16" s="42"/>
      <c r="AA16" s="59"/>
      <c r="AB16" s="58"/>
      <c r="AC16" s="42"/>
      <c r="AD16" s="59"/>
    </row>
    <row r="17" spans="1:30" s="11" customFormat="1" ht="12.75" customHeight="1">
      <c r="A17" s="9">
        <f t="shared" si="1"/>
        <v>12</v>
      </c>
      <c r="B17" s="9">
        <v>27</v>
      </c>
      <c r="C17" s="145" t="s">
        <v>183</v>
      </c>
      <c r="D17" s="145" t="s">
        <v>184</v>
      </c>
      <c r="E17" s="84" t="s">
        <v>8</v>
      </c>
      <c r="F17" s="17">
        <f t="shared" si="0"/>
        <v>51</v>
      </c>
      <c r="G17" s="28"/>
      <c r="H17" s="12"/>
      <c r="I17" s="78"/>
      <c r="J17" s="49"/>
      <c r="K17" s="39"/>
      <c r="L17" s="50"/>
      <c r="M17" s="49"/>
      <c r="N17" s="39"/>
      <c r="O17" s="39"/>
      <c r="P17" s="49">
        <v>20</v>
      </c>
      <c r="Q17" s="39">
        <v>16</v>
      </c>
      <c r="R17" s="50">
        <v>15</v>
      </c>
      <c r="S17" s="49"/>
      <c r="T17" s="39"/>
      <c r="U17" s="50"/>
      <c r="V17" s="49"/>
      <c r="W17" s="39"/>
      <c r="X17" s="39"/>
      <c r="Y17" s="49"/>
      <c r="Z17" s="39"/>
      <c r="AA17" s="50"/>
      <c r="AB17" s="49"/>
      <c r="AC17" s="39"/>
      <c r="AD17" s="50"/>
    </row>
    <row r="18" spans="1:30" s="11" customFormat="1" ht="12.75" customHeight="1">
      <c r="A18" s="9">
        <f t="shared" si="1"/>
        <v>13</v>
      </c>
      <c r="B18" s="82"/>
      <c r="C18" s="145"/>
      <c r="D18" s="145"/>
      <c r="E18" s="84" t="s">
        <v>8</v>
      </c>
      <c r="F18" s="17">
        <f t="shared" si="0"/>
        <v>0</v>
      </c>
      <c r="G18" s="28"/>
      <c r="H18" s="12"/>
      <c r="I18" s="12"/>
      <c r="J18" s="49"/>
      <c r="K18" s="39"/>
      <c r="L18" s="50"/>
      <c r="M18" s="49"/>
      <c r="N18" s="39"/>
      <c r="O18" s="39"/>
      <c r="P18" s="49"/>
      <c r="Q18" s="39"/>
      <c r="R18" s="50"/>
      <c r="S18" s="49"/>
      <c r="T18" s="39"/>
      <c r="U18" s="50"/>
      <c r="V18" s="49"/>
      <c r="W18" s="39"/>
      <c r="X18" s="39"/>
      <c r="Y18" s="49"/>
      <c r="Z18" s="39"/>
      <c r="AA18" s="50"/>
      <c r="AB18" s="49"/>
      <c r="AC18" s="39"/>
      <c r="AD18" s="50"/>
    </row>
    <row r="19" spans="1:30" s="11" customFormat="1" ht="12.75" customHeight="1">
      <c r="A19" s="9">
        <f t="shared" si="1"/>
        <v>14</v>
      </c>
      <c r="B19" s="38"/>
      <c r="C19" s="38"/>
      <c r="D19" s="38"/>
      <c r="E19" s="84" t="s">
        <v>8</v>
      </c>
      <c r="F19" s="17">
        <f t="shared" si="0"/>
        <v>0</v>
      </c>
      <c r="G19" s="49"/>
      <c r="H19" s="39"/>
      <c r="I19" s="39"/>
      <c r="J19" s="49"/>
      <c r="K19" s="39"/>
      <c r="L19" s="50"/>
      <c r="M19" s="49"/>
      <c r="N19" s="39"/>
      <c r="O19" s="39"/>
      <c r="P19" s="49"/>
      <c r="Q19" s="39"/>
      <c r="R19" s="50"/>
      <c r="S19" s="49"/>
      <c r="T19" s="39"/>
      <c r="U19" s="50"/>
      <c r="V19" s="49"/>
      <c r="W19" s="39"/>
      <c r="X19" s="39"/>
      <c r="Y19" s="49"/>
      <c r="Z19" s="39"/>
      <c r="AA19" s="50"/>
      <c r="AB19" s="49"/>
      <c r="AC19" s="39"/>
      <c r="AD19" s="50"/>
    </row>
    <row r="20" spans="1:30" s="11" customFormat="1" ht="13.5" customHeight="1" thickBot="1">
      <c r="A20" s="10">
        <f t="shared" si="1"/>
        <v>15</v>
      </c>
      <c r="B20" s="151"/>
      <c r="C20" s="151"/>
      <c r="D20" s="151"/>
      <c r="E20" s="85" t="s">
        <v>8</v>
      </c>
      <c r="F20" s="19">
        <f t="shared" si="0"/>
        <v>0</v>
      </c>
      <c r="G20" s="51"/>
      <c r="H20" s="217"/>
      <c r="I20" s="40"/>
      <c r="J20" s="51"/>
      <c r="K20" s="40"/>
      <c r="L20" s="54"/>
      <c r="M20" s="51"/>
      <c r="N20" s="40"/>
      <c r="O20" s="40"/>
      <c r="P20" s="51"/>
      <c r="Q20" s="40"/>
      <c r="R20" s="54"/>
      <c r="S20" s="51"/>
      <c r="T20" s="40"/>
      <c r="U20" s="54"/>
      <c r="V20" s="51"/>
      <c r="W20" s="40"/>
      <c r="X20" s="40"/>
      <c r="Y20" s="51"/>
      <c r="Z20" s="40"/>
      <c r="AA20" s="54"/>
      <c r="AB20" s="51"/>
      <c r="AC20" s="40"/>
      <c r="AD20" s="54"/>
    </row>
    <row r="21" spans="1:30" ht="13.5" thickBot="1">
      <c r="A21" s="104"/>
      <c r="B21" s="355" t="s">
        <v>18</v>
      </c>
      <c r="C21" s="356"/>
      <c r="D21" s="356"/>
      <c r="E21" s="357"/>
      <c r="F21" s="302">
        <f t="shared" si="0"/>
        <v>699</v>
      </c>
      <c r="G21" s="105">
        <v>78</v>
      </c>
      <c r="H21" s="106">
        <v>78</v>
      </c>
      <c r="I21" s="106"/>
      <c r="J21" s="105">
        <f>9+8+7+6+5+4+3+2+1</f>
        <v>45</v>
      </c>
      <c r="K21" s="106">
        <v>55</v>
      </c>
      <c r="L21" s="106">
        <v>78</v>
      </c>
      <c r="M21" s="105">
        <v>66</v>
      </c>
      <c r="N21" s="106">
        <v>66</v>
      </c>
      <c r="O21" s="106">
        <v>78</v>
      </c>
      <c r="P21" s="105">
        <f>9+8+7+6+5+4+3+2+1</f>
        <v>45</v>
      </c>
      <c r="Q21" s="106">
        <v>55</v>
      </c>
      <c r="R21" s="106">
        <v>55</v>
      </c>
      <c r="S21" s="105"/>
      <c r="T21" s="106"/>
      <c r="U21" s="106"/>
      <c r="V21" s="105"/>
      <c r="W21" s="106"/>
      <c r="X21" s="106"/>
      <c r="Y21" s="105"/>
      <c r="Z21" s="106"/>
      <c r="AA21" s="107"/>
      <c r="AB21" s="68"/>
      <c r="AC21" s="69"/>
      <c r="AD21" s="69"/>
    </row>
    <row r="22" spans="1:30" ht="13.5" thickBot="1">
      <c r="A22" s="98"/>
      <c r="B22" s="99"/>
      <c r="C22" s="100"/>
      <c r="D22" s="99"/>
      <c r="E22" s="101"/>
      <c r="F22" s="102"/>
      <c r="G22" s="103">
        <f aca="true" t="shared" si="2" ref="G22:U22">SUM(G5:G21)-221</f>
        <v>0</v>
      </c>
      <c r="H22" s="100">
        <f t="shared" si="2"/>
        <v>0</v>
      </c>
      <c r="I22" s="100">
        <f t="shared" si="2"/>
        <v>-221</v>
      </c>
      <c r="J22" s="103">
        <f t="shared" si="2"/>
        <v>0</v>
      </c>
      <c r="K22" s="100">
        <f t="shared" si="2"/>
        <v>0</v>
      </c>
      <c r="L22" s="100">
        <f t="shared" si="2"/>
        <v>0</v>
      </c>
      <c r="M22" s="103">
        <f t="shared" si="2"/>
        <v>0</v>
      </c>
      <c r="N22" s="100">
        <f t="shared" si="2"/>
        <v>0</v>
      </c>
      <c r="O22" s="100">
        <f t="shared" si="2"/>
        <v>0</v>
      </c>
      <c r="P22" s="103">
        <f t="shared" si="2"/>
        <v>0</v>
      </c>
      <c r="Q22" s="100">
        <f t="shared" si="2"/>
        <v>0</v>
      </c>
      <c r="R22" s="100">
        <f t="shared" si="2"/>
        <v>0</v>
      </c>
      <c r="S22" s="103">
        <f t="shared" si="2"/>
        <v>-221</v>
      </c>
      <c r="T22" s="100">
        <f t="shared" si="2"/>
        <v>-221</v>
      </c>
      <c r="U22" s="100">
        <f t="shared" si="2"/>
        <v>-221</v>
      </c>
      <c r="V22" s="103">
        <f>SUM(V6:V21)-221</f>
        <v>-221</v>
      </c>
      <c r="W22" s="100">
        <f>SUM(W5:W21)-221</f>
        <v>-221</v>
      </c>
      <c r="X22" s="100">
        <f>SUM(X5:X21)-221</f>
        <v>-221</v>
      </c>
      <c r="Y22" s="103">
        <f>SUM(Y6:Y21)-221</f>
        <v>-221</v>
      </c>
      <c r="Z22" s="100">
        <f>SUM(Z5:Z21)-221</f>
        <v>-221</v>
      </c>
      <c r="AA22" s="100">
        <f>SUM(AA5:AA21)-221</f>
        <v>-221</v>
      </c>
      <c r="AB22" s="103">
        <f>SUM(AB6:AB21)-221</f>
        <v>-221</v>
      </c>
      <c r="AC22" s="100">
        <f>SUM(AC5:AC21)-221</f>
        <v>-221</v>
      </c>
      <c r="AD22" s="100">
        <f>SUM(AD5:AD21)-221</f>
        <v>-221</v>
      </c>
    </row>
    <row r="23" spans="2:7" s="186" customFormat="1" ht="13.5" thickBot="1">
      <c r="B23" s="1"/>
      <c r="C23" s="2"/>
      <c r="D23" s="1"/>
      <c r="F23" s="390"/>
      <c r="G23" s="391"/>
    </row>
    <row r="24" spans="1:30" s="180" customFormat="1" ht="25.5" thickBot="1">
      <c r="A24" s="377" t="s">
        <v>83</v>
      </c>
      <c r="B24" s="378"/>
      <c r="C24" s="379"/>
      <c r="D24" s="380" t="s">
        <v>8</v>
      </c>
      <c r="E24" s="381"/>
      <c r="F24" s="382"/>
      <c r="G24" s="383" t="s">
        <v>0</v>
      </c>
      <c r="H24" s="384"/>
      <c r="I24" s="385"/>
      <c r="J24" s="372" t="s">
        <v>1</v>
      </c>
      <c r="K24" s="373"/>
      <c r="L24" s="374"/>
      <c r="M24" s="372" t="s">
        <v>2</v>
      </c>
      <c r="N24" s="373"/>
      <c r="O24" s="374"/>
      <c r="P24" s="372" t="s">
        <v>3</v>
      </c>
      <c r="Q24" s="373"/>
      <c r="R24" s="374"/>
      <c r="S24" s="372" t="s">
        <v>4</v>
      </c>
      <c r="T24" s="373"/>
      <c r="U24" s="374"/>
      <c r="V24" s="372" t="s">
        <v>5</v>
      </c>
      <c r="W24" s="373"/>
      <c r="X24" s="374"/>
      <c r="Y24" s="372" t="s">
        <v>6</v>
      </c>
      <c r="Z24" s="373"/>
      <c r="AA24" s="374"/>
      <c r="AB24" s="372" t="s">
        <v>7</v>
      </c>
      <c r="AC24" s="373"/>
      <c r="AD24" s="374"/>
    </row>
    <row r="25" spans="1:30" s="181" customFormat="1" ht="15">
      <c r="A25" s="375" t="s">
        <v>122</v>
      </c>
      <c r="B25" s="375"/>
      <c r="C25" s="375"/>
      <c r="D25" s="375"/>
      <c r="E25" s="375"/>
      <c r="F25" s="376"/>
      <c r="G25" s="358" t="str">
        <f>+G2</f>
        <v>26th March</v>
      </c>
      <c r="H25" s="359"/>
      <c r="I25" s="366"/>
      <c r="J25" s="358" t="str">
        <f>+J2</f>
        <v>2nd April</v>
      </c>
      <c r="K25" s="359"/>
      <c r="L25" s="366"/>
      <c r="M25" s="358" t="str">
        <f>+M2</f>
        <v>23rd April</v>
      </c>
      <c r="N25" s="359"/>
      <c r="O25" s="366"/>
      <c r="P25" s="358" t="str">
        <f>+P2</f>
        <v>7th May</v>
      </c>
      <c r="Q25" s="359"/>
      <c r="R25" s="366"/>
      <c r="S25" s="358" t="str">
        <f>+S2</f>
        <v>11th June</v>
      </c>
      <c r="T25" s="359"/>
      <c r="U25" s="366"/>
      <c r="V25" s="358" t="str">
        <f>+V2</f>
        <v>25th June</v>
      </c>
      <c r="W25" s="359"/>
      <c r="X25" s="366"/>
      <c r="Y25" s="358" t="str">
        <f>+Y2</f>
        <v>9th July</v>
      </c>
      <c r="Z25" s="359"/>
      <c r="AA25" s="366"/>
      <c r="AB25" s="367" t="s">
        <v>80</v>
      </c>
      <c r="AC25" s="368"/>
      <c r="AD25" s="369"/>
    </row>
    <row r="26" spans="1:30" s="181" customFormat="1" ht="15">
      <c r="A26" s="370" t="s">
        <v>105</v>
      </c>
      <c r="B26" s="370"/>
      <c r="C26" s="370"/>
      <c r="D26" s="370"/>
      <c r="E26" s="370"/>
      <c r="F26" s="371"/>
      <c r="G26" s="358" t="str">
        <f>+G3</f>
        <v>QRI</v>
      </c>
      <c r="H26" s="359"/>
      <c r="I26" s="360"/>
      <c r="J26" s="358" t="str">
        <f>+J3</f>
        <v>QRI</v>
      </c>
      <c r="K26" s="359"/>
      <c r="L26" s="360"/>
      <c r="M26" s="358" t="str">
        <f>+M3</f>
        <v>QRI</v>
      </c>
      <c r="N26" s="359"/>
      <c r="O26" s="360"/>
      <c r="P26" s="358" t="str">
        <f>+P3</f>
        <v>N.Armagh</v>
      </c>
      <c r="Q26" s="359"/>
      <c r="R26" s="360"/>
      <c r="S26" s="358" t="str">
        <f>+S3</f>
        <v>Killinchy</v>
      </c>
      <c r="T26" s="359"/>
      <c r="U26" s="360"/>
      <c r="V26" s="358" t="str">
        <f>+V3</f>
        <v>Laurel Bank</v>
      </c>
      <c r="W26" s="359"/>
      <c r="X26" s="360"/>
      <c r="Y26" s="358" t="str">
        <f>+Y3</f>
        <v>Robinson's </v>
      </c>
      <c r="Z26" s="359"/>
      <c r="AA26" s="360"/>
      <c r="AB26" s="358" t="s">
        <v>8</v>
      </c>
      <c r="AC26" s="359"/>
      <c r="AD26" s="360"/>
    </row>
    <row r="27" spans="1:30" s="180" customFormat="1" ht="15.75" thickBot="1">
      <c r="A27" s="361" t="s">
        <v>21</v>
      </c>
      <c r="B27" s="361"/>
      <c r="C27" s="361"/>
      <c r="D27" s="361"/>
      <c r="E27" s="361"/>
      <c r="F27" s="362"/>
      <c r="G27" s="363" t="str">
        <f>+G4</f>
        <v>Tinkerhill</v>
      </c>
      <c r="H27" s="364"/>
      <c r="I27" s="365"/>
      <c r="J27" s="363" t="str">
        <f>+J4</f>
        <v>Tandragee</v>
      </c>
      <c r="K27" s="364"/>
      <c r="L27" s="365"/>
      <c r="M27" s="363" t="str">
        <f>+M4</f>
        <v>Tinkerhill</v>
      </c>
      <c r="N27" s="364"/>
      <c r="O27" s="365"/>
      <c r="P27" s="363" t="str">
        <f>+P4</f>
        <v>Tandragee</v>
      </c>
      <c r="Q27" s="364"/>
      <c r="R27" s="365"/>
      <c r="S27" s="363" t="str">
        <f>+S4</f>
        <v>Seaforde</v>
      </c>
      <c r="T27" s="364"/>
      <c r="U27" s="365"/>
      <c r="V27" s="363" t="str">
        <f>+V4</f>
        <v>Temple</v>
      </c>
      <c r="W27" s="364"/>
      <c r="X27" s="365"/>
      <c r="Y27" s="363" t="str">
        <f>+Y4</f>
        <v>North of Ireland</v>
      </c>
      <c r="Z27" s="364"/>
      <c r="AA27" s="365"/>
      <c r="AB27" s="363" t="s">
        <v>8</v>
      </c>
      <c r="AC27" s="364"/>
      <c r="AD27" s="365"/>
    </row>
    <row r="28" spans="1:30" s="90" customFormat="1" ht="15.75" thickBot="1">
      <c r="A28" s="190" t="s">
        <v>9</v>
      </c>
      <c r="B28" s="191" t="s">
        <v>10</v>
      </c>
      <c r="C28" s="354" t="s">
        <v>11</v>
      </c>
      <c r="D28" s="354"/>
      <c r="E28" s="191"/>
      <c r="F28" s="192" t="s">
        <v>12</v>
      </c>
      <c r="G28" s="209" t="s">
        <v>13</v>
      </c>
      <c r="H28" s="210" t="s">
        <v>14</v>
      </c>
      <c r="I28" s="210" t="s">
        <v>20</v>
      </c>
      <c r="J28" s="209" t="s">
        <v>13</v>
      </c>
      <c r="K28" s="210" t="s">
        <v>14</v>
      </c>
      <c r="L28" s="210" t="s">
        <v>20</v>
      </c>
      <c r="M28" s="209" t="s">
        <v>13</v>
      </c>
      <c r="N28" s="210" t="s">
        <v>14</v>
      </c>
      <c r="O28" s="210" t="s">
        <v>20</v>
      </c>
      <c r="P28" s="209" t="s">
        <v>13</v>
      </c>
      <c r="Q28" s="210" t="s">
        <v>14</v>
      </c>
      <c r="R28" s="210" t="s">
        <v>20</v>
      </c>
      <c r="S28" s="209" t="s">
        <v>13</v>
      </c>
      <c r="T28" s="210" t="s">
        <v>14</v>
      </c>
      <c r="U28" s="210" t="s">
        <v>20</v>
      </c>
      <c r="V28" s="209" t="s">
        <v>13</v>
      </c>
      <c r="W28" s="210" t="s">
        <v>14</v>
      </c>
      <c r="X28" s="210" t="s">
        <v>20</v>
      </c>
      <c r="Y28" s="209" t="s">
        <v>13</v>
      </c>
      <c r="Z28" s="210" t="s">
        <v>14</v>
      </c>
      <c r="AA28" s="211" t="s">
        <v>20</v>
      </c>
      <c r="AB28" s="209" t="s">
        <v>13</v>
      </c>
      <c r="AC28" s="210" t="s">
        <v>14</v>
      </c>
      <c r="AD28" s="211" t="s">
        <v>20</v>
      </c>
    </row>
    <row r="29" spans="1:30" s="14" customFormat="1" ht="13.5" thickTop="1">
      <c r="A29" s="96">
        <v>1</v>
      </c>
      <c r="B29" s="86">
        <v>23</v>
      </c>
      <c r="C29" s="38" t="s">
        <v>125</v>
      </c>
      <c r="D29" s="38" t="s">
        <v>68</v>
      </c>
      <c r="E29" s="79" t="s">
        <v>8</v>
      </c>
      <c r="F29" s="16">
        <f aca="true" t="shared" si="3" ref="F29:F39">SUM(G29:AD29)</f>
        <v>263</v>
      </c>
      <c r="G29" s="46">
        <v>25</v>
      </c>
      <c r="H29" s="47">
        <v>25</v>
      </c>
      <c r="I29" s="48"/>
      <c r="J29" s="46">
        <v>25</v>
      </c>
      <c r="K29" s="47">
        <v>25</v>
      </c>
      <c r="L29" s="48">
        <v>25</v>
      </c>
      <c r="M29" s="44">
        <v>25</v>
      </c>
      <c r="N29" s="43">
        <v>25</v>
      </c>
      <c r="O29" s="43">
        <v>25</v>
      </c>
      <c r="P29" s="44">
        <v>20</v>
      </c>
      <c r="Q29" s="43">
        <v>18</v>
      </c>
      <c r="R29" s="45">
        <v>25</v>
      </c>
      <c r="S29" s="44"/>
      <c r="T29" s="43"/>
      <c r="U29" s="45"/>
      <c r="V29" s="46"/>
      <c r="W29" s="47"/>
      <c r="X29" s="47"/>
      <c r="Y29" s="46"/>
      <c r="Z29" s="47"/>
      <c r="AA29" s="48"/>
      <c r="AB29" s="46"/>
      <c r="AC29" s="47"/>
      <c r="AD29" s="48"/>
    </row>
    <row r="30" spans="1:30" s="11" customFormat="1" ht="12.75">
      <c r="A30" s="8">
        <v>2</v>
      </c>
      <c r="B30" s="145">
        <v>7</v>
      </c>
      <c r="C30" s="145" t="s">
        <v>93</v>
      </c>
      <c r="D30" s="145" t="s">
        <v>92</v>
      </c>
      <c r="E30" s="25" t="s">
        <v>8</v>
      </c>
      <c r="F30" s="17">
        <f t="shared" si="3"/>
        <v>197</v>
      </c>
      <c r="G30" s="49">
        <v>22</v>
      </c>
      <c r="H30" s="39">
        <v>15</v>
      </c>
      <c r="I30" s="50"/>
      <c r="J30" s="49">
        <v>20</v>
      </c>
      <c r="K30" s="39">
        <v>22</v>
      </c>
      <c r="L30" s="50">
        <v>20</v>
      </c>
      <c r="M30" s="49">
        <v>16</v>
      </c>
      <c r="N30" s="39">
        <v>22</v>
      </c>
      <c r="O30" s="39">
        <v>20</v>
      </c>
      <c r="P30" s="49">
        <v>18</v>
      </c>
      <c r="Q30" s="39">
        <v>0</v>
      </c>
      <c r="R30" s="50">
        <v>22</v>
      </c>
      <c r="S30" s="49"/>
      <c r="T30" s="39"/>
      <c r="U30" s="50"/>
      <c r="V30" s="49"/>
      <c r="W30" s="39"/>
      <c r="X30" s="39"/>
      <c r="Y30" s="49"/>
      <c r="Z30" s="39"/>
      <c r="AA30" s="50"/>
      <c r="AB30" s="49"/>
      <c r="AC30" s="39"/>
      <c r="AD30" s="50"/>
    </row>
    <row r="31" spans="1:30" s="11" customFormat="1" ht="12.75">
      <c r="A31" s="9">
        <f aca="true" t="shared" si="4" ref="A31:A38">+A30+1</f>
        <v>3</v>
      </c>
      <c r="B31" s="310">
        <v>414</v>
      </c>
      <c r="C31" s="291" t="s">
        <v>77</v>
      </c>
      <c r="D31" s="291" t="s">
        <v>72</v>
      </c>
      <c r="E31" s="84" t="s">
        <v>8</v>
      </c>
      <c r="F31" s="17">
        <f t="shared" si="3"/>
        <v>193</v>
      </c>
      <c r="G31" s="49">
        <v>20</v>
      </c>
      <c r="H31" s="216">
        <v>16</v>
      </c>
      <c r="I31" s="50"/>
      <c r="J31" s="49">
        <v>22</v>
      </c>
      <c r="K31" s="39">
        <v>18</v>
      </c>
      <c r="L31" s="50">
        <v>0</v>
      </c>
      <c r="M31" s="49">
        <v>20</v>
      </c>
      <c r="N31" s="39">
        <v>16</v>
      </c>
      <c r="O31" s="39">
        <v>18</v>
      </c>
      <c r="P31" s="49">
        <v>22</v>
      </c>
      <c r="Q31" s="39">
        <v>25</v>
      </c>
      <c r="R31" s="50">
        <v>16</v>
      </c>
      <c r="S31" s="49"/>
      <c r="T31" s="39"/>
      <c r="U31" s="50"/>
      <c r="V31" s="49"/>
      <c r="W31" s="39"/>
      <c r="X31" s="39"/>
      <c r="Y31" s="49"/>
      <c r="Z31" s="39"/>
      <c r="AA31" s="50"/>
      <c r="AB31" s="49"/>
      <c r="AC31" s="39"/>
      <c r="AD31" s="50"/>
    </row>
    <row r="32" spans="1:30" s="11" customFormat="1" ht="12.75">
      <c r="A32" s="9">
        <f t="shared" si="4"/>
        <v>4</v>
      </c>
      <c r="B32" s="145">
        <v>181</v>
      </c>
      <c r="C32" s="145" t="s">
        <v>78</v>
      </c>
      <c r="D32" s="145" t="s">
        <v>90</v>
      </c>
      <c r="E32" s="84" t="s">
        <v>8</v>
      </c>
      <c r="F32" s="17">
        <f t="shared" si="3"/>
        <v>185</v>
      </c>
      <c r="G32" s="49">
        <v>18</v>
      </c>
      <c r="H32" s="39">
        <v>0</v>
      </c>
      <c r="I32" s="50"/>
      <c r="J32" s="49">
        <v>16</v>
      </c>
      <c r="K32" s="39">
        <v>20</v>
      </c>
      <c r="L32" s="50">
        <v>0</v>
      </c>
      <c r="M32" s="49">
        <v>22</v>
      </c>
      <c r="N32" s="39">
        <v>20</v>
      </c>
      <c r="O32" s="39">
        <v>22</v>
      </c>
      <c r="P32" s="49">
        <v>25</v>
      </c>
      <c r="Q32" s="39">
        <v>22</v>
      </c>
      <c r="R32" s="50">
        <v>20</v>
      </c>
      <c r="S32" s="49"/>
      <c r="T32" s="39"/>
      <c r="U32" s="50"/>
      <c r="V32" s="49"/>
      <c r="W32" s="39"/>
      <c r="X32" s="39"/>
      <c r="Y32" s="49"/>
      <c r="Z32" s="39"/>
      <c r="AA32" s="50"/>
      <c r="AB32" s="49"/>
      <c r="AC32" s="39"/>
      <c r="AD32" s="50"/>
    </row>
    <row r="33" spans="1:30" s="11" customFormat="1" ht="13.5" thickBot="1">
      <c r="A33" s="10">
        <f t="shared" si="4"/>
        <v>5</v>
      </c>
      <c r="B33" s="151">
        <v>85</v>
      </c>
      <c r="C33" s="151" t="s">
        <v>19</v>
      </c>
      <c r="D33" s="151" t="s">
        <v>55</v>
      </c>
      <c r="E33" s="85" t="s">
        <v>8</v>
      </c>
      <c r="F33" s="19">
        <f t="shared" si="3"/>
        <v>91</v>
      </c>
      <c r="G33" s="51">
        <v>15</v>
      </c>
      <c r="H33" s="40">
        <v>20</v>
      </c>
      <c r="I33" s="54"/>
      <c r="J33" s="51">
        <v>18</v>
      </c>
      <c r="K33" s="40">
        <v>16</v>
      </c>
      <c r="L33" s="54">
        <v>22</v>
      </c>
      <c r="M33" s="51"/>
      <c r="N33" s="40"/>
      <c r="O33" s="40"/>
      <c r="P33" s="52"/>
      <c r="Q33" s="41"/>
      <c r="R33" s="53"/>
      <c r="S33" s="52"/>
      <c r="T33" s="41"/>
      <c r="U33" s="53"/>
      <c r="V33" s="51"/>
      <c r="W33" s="40"/>
      <c r="X33" s="40"/>
      <c r="Y33" s="51"/>
      <c r="Z33" s="40"/>
      <c r="AA33" s="54"/>
      <c r="AB33" s="51"/>
      <c r="AC33" s="40"/>
      <c r="AD33" s="54"/>
    </row>
    <row r="34" spans="1:30" s="11" customFormat="1" ht="12.75">
      <c r="A34" s="15">
        <f t="shared" si="4"/>
        <v>6</v>
      </c>
      <c r="B34" s="213">
        <v>555</v>
      </c>
      <c r="C34" s="213" t="s">
        <v>22</v>
      </c>
      <c r="D34" s="213" t="s">
        <v>148</v>
      </c>
      <c r="E34" s="79" t="s">
        <v>8</v>
      </c>
      <c r="F34" s="16">
        <f t="shared" si="3"/>
        <v>69</v>
      </c>
      <c r="G34" s="56"/>
      <c r="H34" s="55"/>
      <c r="I34" s="55"/>
      <c r="J34" s="58">
        <v>0</v>
      </c>
      <c r="K34" s="42">
        <v>15</v>
      </c>
      <c r="L34" s="59">
        <v>0</v>
      </c>
      <c r="M34" s="56"/>
      <c r="N34" s="55"/>
      <c r="O34" s="55"/>
      <c r="P34" s="58">
        <v>16</v>
      </c>
      <c r="Q34" s="42">
        <v>20</v>
      </c>
      <c r="R34" s="59">
        <v>18</v>
      </c>
      <c r="S34" s="58"/>
      <c r="T34" s="42"/>
      <c r="U34" s="59"/>
      <c r="V34" s="58"/>
      <c r="W34" s="42"/>
      <c r="X34" s="42"/>
      <c r="Y34" s="58"/>
      <c r="Z34" s="42"/>
      <c r="AA34" s="59"/>
      <c r="AB34" s="58"/>
      <c r="AC34" s="42"/>
      <c r="AD34" s="59"/>
    </row>
    <row r="35" spans="1:30" s="11" customFormat="1" ht="12.75">
      <c r="A35" s="9">
        <f t="shared" si="4"/>
        <v>7</v>
      </c>
      <c r="B35" s="145">
        <v>66</v>
      </c>
      <c r="C35" s="145" t="s">
        <v>24</v>
      </c>
      <c r="D35" s="145" t="s">
        <v>29</v>
      </c>
      <c r="E35" s="84" t="s">
        <v>8</v>
      </c>
      <c r="F35" s="17">
        <f t="shared" si="3"/>
        <v>36</v>
      </c>
      <c r="G35" s="214">
        <v>14</v>
      </c>
      <c r="H35" s="215">
        <v>22</v>
      </c>
      <c r="I35" s="39"/>
      <c r="J35" s="49"/>
      <c r="K35" s="39"/>
      <c r="L35" s="50"/>
      <c r="M35" s="49"/>
      <c r="N35" s="39"/>
      <c r="O35" s="39"/>
      <c r="P35" s="49"/>
      <c r="Q35" s="39"/>
      <c r="R35" s="50"/>
      <c r="S35" s="49"/>
      <c r="T35" s="39"/>
      <c r="U35" s="50"/>
      <c r="V35" s="49"/>
      <c r="W35" s="39"/>
      <c r="X35" s="39"/>
      <c r="Y35" s="49"/>
      <c r="Z35" s="39"/>
      <c r="AA35" s="50"/>
      <c r="AB35" s="49"/>
      <c r="AC35" s="39"/>
      <c r="AD35" s="50"/>
    </row>
    <row r="36" spans="1:30" s="11" customFormat="1" ht="12.75">
      <c r="A36" s="9">
        <f t="shared" si="4"/>
        <v>8</v>
      </c>
      <c r="B36" s="145">
        <v>11</v>
      </c>
      <c r="C36" s="145" t="s">
        <v>169</v>
      </c>
      <c r="D36" s="145" t="s">
        <v>168</v>
      </c>
      <c r="E36" s="84" t="s">
        <v>8</v>
      </c>
      <c r="F36" s="17">
        <f t="shared" si="3"/>
        <v>36</v>
      </c>
      <c r="G36" s="49"/>
      <c r="H36" s="39"/>
      <c r="I36" s="39"/>
      <c r="J36" s="49"/>
      <c r="K36" s="39"/>
      <c r="L36" s="50"/>
      <c r="M36" s="49">
        <v>18</v>
      </c>
      <c r="N36" s="39">
        <v>18</v>
      </c>
      <c r="O36" s="39">
        <v>0</v>
      </c>
      <c r="P36" s="49"/>
      <c r="Q36" s="39"/>
      <c r="R36" s="50"/>
      <c r="S36" s="49"/>
      <c r="T36" s="39"/>
      <c r="U36" s="50"/>
      <c r="V36" s="49"/>
      <c r="W36" s="39"/>
      <c r="X36" s="39"/>
      <c r="Y36" s="49"/>
      <c r="Z36" s="39"/>
      <c r="AA36" s="50"/>
      <c r="AB36" s="49"/>
      <c r="AC36" s="39"/>
      <c r="AD36" s="50"/>
    </row>
    <row r="37" spans="1:30" s="11" customFormat="1" ht="12.75">
      <c r="A37" s="9">
        <f t="shared" si="4"/>
        <v>9</v>
      </c>
      <c r="B37" s="38">
        <v>110</v>
      </c>
      <c r="C37" s="38" t="s">
        <v>88</v>
      </c>
      <c r="D37" s="38" t="s">
        <v>126</v>
      </c>
      <c r="E37" s="84" t="s">
        <v>8</v>
      </c>
      <c r="F37" s="17">
        <f t="shared" si="3"/>
        <v>34</v>
      </c>
      <c r="G37" s="49">
        <v>16</v>
      </c>
      <c r="H37" s="216">
        <v>18</v>
      </c>
      <c r="I37" s="216"/>
      <c r="J37" s="49"/>
      <c r="K37" s="39"/>
      <c r="L37" s="50"/>
      <c r="M37" s="49"/>
      <c r="N37" s="39"/>
      <c r="O37" s="39"/>
      <c r="P37" s="49"/>
      <c r="Q37" s="39"/>
      <c r="R37" s="50"/>
      <c r="S37" s="49"/>
      <c r="T37" s="39"/>
      <c r="U37" s="50"/>
      <c r="V37" s="49"/>
      <c r="W37" s="39"/>
      <c r="X37" s="39"/>
      <c r="Y37" s="49"/>
      <c r="Z37" s="39"/>
      <c r="AA37" s="50"/>
      <c r="AB37" s="49"/>
      <c r="AC37" s="39"/>
      <c r="AD37" s="50"/>
    </row>
    <row r="38" spans="1:30" s="11" customFormat="1" ht="13.5" thickBot="1">
      <c r="A38" s="10">
        <f t="shared" si="4"/>
        <v>10</v>
      </c>
      <c r="B38" s="151" t="s">
        <v>99</v>
      </c>
      <c r="C38" s="151" t="s">
        <v>99</v>
      </c>
      <c r="D38" s="151" t="s">
        <v>99</v>
      </c>
      <c r="E38" s="85" t="s">
        <v>8</v>
      </c>
      <c r="F38" s="19">
        <f t="shared" si="3"/>
        <v>0</v>
      </c>
      <c r="G38" s="51"/>
      <c r="H38" s="40"/>
      <c r="I38" s="217"/>
      <c r="J38" s="51"/>
      <c r="K38" s="40"/>
      <c r="L38" s="54"/>
      <c r="M38" s="51"/>
      <c r="N38" s="40"/>
      <c r="O38" s="40"/>
      <c r="P38" s="51"/>
      <c r="Q38" s="40"/>
      <c r="R38" s="54"/>
      <c r="S38" s="51"/>
      <c r="T38" s="40"/>
      <c r="U38" s="54"/>
      <c r="V38" s="51"/>
      <c r="W38" s="40"/>
      <c r="X38" s="40"/>
      <c r="Y38" s="51"/>
      <c r="Z38" s="40"/>
      <c r="AA38" s="54"/>
      <c r="AB38" s="51"/>
      <c r="AC38" s="40"/>
      <c r="AD38" s="54"/>
    </row>
    <row r="39" spans="1:30" ht="13.5" thickBot="1">
      <c r="A39" s="104"/>
      <c r="B39" s="355" t="s">
        <v>18</v>
      </c>
      <c r="C39" s="356"/>
      <c r="D39" s="356"/>
      <c r="E39" s="357"/>
      <c r="F39" s="284">
        <f t="shared" si="3"/>
        <v>1327</v>
      </c>
      <c r="G39" s="105">
        <v>91</v>
      </c>
      <c r="H39" s="106">
        <v>105</v>
      </c>
      <c r="I39" s="106"/>
      <c r="J39" s="105">
        <v>120</v>
      </c>
      <c r="K39" s="106">
        <v>105</v>
      </c>
      <c r="L39" s="106">
        <v>154</v>
      </c>
      <c r="M39" s="105">
        <v>120</v>
      </c>
      <c r="N39" s="106">
        <v>120</v>
      </c>
      <c r="O39" s="106">
        <v>136</v>
      </c>
      <c r="P39" s="105">
        <v>120</v>
      </c>
      <c r="Q39" s="285">
        <v>136</v>
      </c>
      <c r="R39" s="106">
        <v>120</v>
      </c>
      <c r="S39" s="105"/>
      <c r="T39" s="106"/>
      <c r="U39" s="106"/>
      <c r="V39" s="105"/>
      <c r="W39" s="106"/>
      <c r="X39" s="106"/>
      <c r="Y39" s="105"/>
      <c r="Z39" s="106"/>
      <c r="AA39" s="107"/>
      <c r="AB39" s="68"/>
      <c r="AC39" s="69"/>
      <c r="AD39" s="69"/>
    </row>
    <row r="40" spans="1:30" ht="13.5" thickBot="1">
      <c r="A40" s="98"/>
      <c r="B40" s="99"/>
      <c r="C40" s="100"/>
      <c r="D40" s="99"/>
      <c r="E40" s="101"/>
      <c r="F40" s="102"/>
      <c r="G40" s="103">
        <f aca="true" t="shared" si="5" ref="G40:AA40">SUM(G29:G39)-221</f>
        <v>0</v>
      </c>
      <c r="H40" s="100">
        <f t="shared" si="5"/>
        <v>0</v>
      </c>
      <c r="I40" s="100">
        <f t="shared" si="5"/>
        <v>-221</v>
      </c>
      <c r="J40" s="103">
        <f t="shared" si="5"/>
        <v>0</v>
      </c>
      <c r="K40" s="100">
        <f t="shared" si="5"/>
        <v>0</v>
      </c>
      <c r="L40" s="100">
        <f t="shared" si="5"/>
        <v>0</v>
      </c>
      <c r="M40" s="103">
        <f t="shared" si="5"/>
        <v>0</v>
      </c>
      <c r="N40" s="100">
        <f t="shared" si="5"/>
        <v>0</v>
      </c>
      <c r="O40" s="100">
        <f t="shared" si="5"/>
        <v>0</v>
      </c>
      <c r="P40" s="103">
        <f t="shared" si="5"/>
        <v>0</v>
      </c>
      <c r="Q40" s="100">
        <f t="shared" si="5"/>
        <v>0</v>
      </c>
      <c r="R40" s="100">
        <f t="shared" si="5"/>
        <v>0</v>
      </c>
      <c r="S40" s="103">
        <f t="shared" si="5"/>
        <v>-221</v>
      </c>
      <c r="T40" s="100">
        <f t="shared" si="5"/>
        <v>-221</v>
      </c>
      <c r="U40" s="100">
        <f t="shared" si="5"/>
        <v>-221</v>
      </c>
      <c r="V40" s="103">
        <f t="shared" si="5"/>
        <v>-221</v>
      </c>
      <c r="W40" s="100">
        <f t="shared" si="5"/>
        <v>-221</v>
      </c>
      <c r="X40" s="100">
        <f t="shared" si="5"/>
        <v>-221</v>
      </c>
      <c r="Y40" s="103">
        <f t="shared" si="5"/>
        <v>-221</v>
      </c>
      <c r="Z40" s="100">
        <f t="shared" si="5"/>
        <v>-221</v>
      </c>
      <c r="AA40" s="100">
        <f t="shared" si="5"/>
        <v>-221</v>
      </c>
      <c r="AB40" s="103">
        <f>SUM(AB16:AB39)-221</f>
        <v>-442</v>
      </c>
      <c r="AC40" s="100">
        <f>SUM(AC16:AC39)-221</f>
        <v>-442</v>
      </c>
      <c r="AD40" s="100">
        <f>SUM(AD16:AD39)-221</f>
        <v>-442</v>
      </c>
    </row>
    <row r="84" ht="12.75" customHeight="1"/>
    <row r="85" ht="12.75" customHeight="1"/>
    <row r="86" ht="12.75" customHeight="1"/>
    <row r="87" ht="12.75" customHeight="1"/>
  </sheetData>
  <sheetProtection/>
  <mergeCells count="79">
    <mergeCell ref="F23:G23"/>
    <mergeCell ref="B21:E21"/>
    <mergeCell ref="C5:D5"/>
    <mergeCell ref="A3:F3"/>
    <mergeCell ref="P3:R3"/>
    <mergeCell ref="A4:F4"/>
    <mergeCell ref="S3:U3"/>
    <mergeCell ref="P4:R4"/>
    <mergeCell ref="S2:U2"/>
    <mergeCell ref="G2:I2"/>
    <mergeCell ref="G4:I4"/>
    <mergeCell ref="J4:L4"/>
    <mergeCell ref="M4:O4"/>
    <mergeCell ref="A2:F2"/>
    <mergeCell ref="AB4:AD4"/>
    <mergeCell ref="Y4:AA4"/>
    <mergeCell ref="V4:X4"/>
    <mergeCell ref="S4:U4"/>
    <mergeCell ref="M2:O2"/>
    <mergeCell ref="AB3:AD3"/>
    <mergeCell ref="V3:X3"/>
    <mergeCell ref="J3:L3"/>
    <mergeCell ref="M3:O3"/>
    <mergeCell ref="G1:I1"/>
    <mergeCell ref="J1:L1"/>
    <mergeCell ref="AB2:AD2"/>
    <mergeCell ref="AB1:AD1"/>
    <mergeCell ref="V1:X1"/>
    <mergeCell ref="Y1:AA1"/>
    <mergeCell ref="M1:O1"/>
    <mergeCell ref="A1:C1"/>
    <mergeCell ref="D1:F1"/>
    <mergeCell ref="P1:R1"/>
    <mergeCell ref="Y3:AA3"/>
    <mergeCell ref="V2:X2"/>
    <mergeCell ref="Y2:AA2"/>
    <mergeCell ref="P2:R2"/>
    <mergeCell ref="G3:I3"/>
    <mergeCell ref="J2:L2"/>
    <mergeCell ref="S1:U1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F25"/>
    <mergeCell ref="G25:I25"/>
    <mergeCell ref="J25:L25"/>
    <mergeCell ref="M25:O25"/>
    <mergeCell ref="P25:R25"/>
    <mergeCell ref="S25:U25"/>
    <mergeCell ref="A26:F26"/>
    <mergeCell ref="G26:I26"/>
    <mergeCell ref="J26:L26"/>
    <mergeCell ref="M26:O26"/>
    <mergeCell ref="P26:R26"/>
    <mergeCell ref="S26:U26"/>
    <mergeCell ref="V27:X27"/>
    <mergeCell ref="Y27:AA27"/>
    <mergeCell ref="V25:X25"/>
    <mergeCell ref="Y25:AA25"/>
    <mergeCell ref="AB25:AD25"/>
    <mergeCell ref="V26:X26"/>
    <mergeCell ref="AB27:AD27"/>
    <mergeCell ref="C28:D28"/>
    <mergeCell ref="B39:E39"/>
    <mergeCell ref="Y26:AA26"/>
    <mergeCell ref="AB26:AD26"/>
    <mergeCell ref="A27:F27"/>
    <mergeCell ref="G27:I27"/>
    <mergeCell ref="J27:L27"/>
    <mergeCell ref="M27:O27"/>
    <mergeCell ref="P27:R27"/>
    <mergeCell ref="S27:U27"/>
  </mergeCells>
  <conditionalFormatting sqref="G6:AD20">
    <cfRule type="cellIs" priority="26" dxfId="49" operator="equal" stopIfTrue="1">
      <formula>22</formula>
    </cfRule>
    <cfRule type="cellIs" priority="27" dxfId="50" operator="equal" stopIfTrue="1">
      <formula>25</formula>
    </cfRule>
    <cfRule type="cellIs" priority="28" dxfId="51" operator="equal" stopIfTrue="1">
      <formula>20</formula>
    </cfRule>
  </conditionalFormatting>
  <conditionalFormatting sqref="A22:X22">
    <cfRule type="cellIs" priority="16" dxfId="34" operator="equal" stopIfTrue="1">
      <formula>-221</formula>
    </cfRule>
  </conditionalFormatting>
  <conditionalFormatting sqref="A22:IV22">
    <cfRule type="cellIs" priority="15" dxfId="37" operator="equal" stopIfTrue="1">
      <formula>0</formula>
    </cfRule>
  </conditionalFormatting>
  <conditionalFormatting sqref="Y22:AA22">
    <cfRule type="cellIs" priority="11" dxfId="34" operator="equal" stopIfTrue="1">
      <formula>-221</formula>
    </cfRule>
  </conditionalFormatting>
  <conditionalFormatting sqref="AB22:AD22">
    <cfRule type="cellIs" priority="10" dxfId="34" operator="equal" stopIfTrue="1">
      <formula>-221</formula>
    </cfRule>
  </conditionalFormatting>
  <conditionalFormatting sqref="G29:AD38">
    <cfRule type="cellIs" priority="7" dxfId="49" operator="equal" stopIfTrue="1">
      <formula>22</formula>
    </cfRule>
    <cfRule type="cellIs" priority="8" dxfId="50" operator="equal" stopIfTrue="1">
      <formula>25</formula>
    </cfRule>
    <cfRule type="cellIs" priority="9" dxfId="51" operator="equal" stopIfTrue="1">
      <formula>20</formula>
    </cfRule>
  </conditionalFormatting>
  <conditionalFormatting sqref="A40:X40">
    <cfRule type="cellIs" priority="6" dxfId="34" operator="equal" stopIfTrue="1">
      <formula>-221</formula>
    </cfRule>
  </conditionalFormatting>
  <conditionalFormatting sqref="A40:IV40">
    <cfRule type="cellIs" priority="5" dxfId="37" operator="equal" stopIfTrue="1">
      <formula>0</formula>
    </cfRule>
  </conditionalFormatting>
  <conditionalFormatting sqref="Y40:AA40">
    <cfRule type="cellIs" priority="4" dxfId="34" operator="equal" stopIfTrue="1">
      <formula>-221</formula>
    </cfRule>
  </conditionalFormatting>
  <conditionalFormatting sqref="AB40:AD40">
    <cfRule type="cellIs" priority="3" dxfId="34" operator="equal" stopIfTrue="1">
      <formula>-221</formula>
    </cfRule>
  </conditionalFormatting>
  <conditionalFormatting sqref="Y40:AA40">
    <cfRule type="cellIs" priority="2" dxfId="34" operator="equal" stopIfTrue="1">
      <formula>-221</formula>
    </cfRule>
  </conditionalFormatting>
  <conditionalFormatting sqref="F6:F16">
    <cfRule type="duplicateValues" priority="1" dxfId="7" stopIfTrue="1">
      <formula>AND(COUNTIF($F$6:$F$16,F6)&gt;1,NOT(ISBLANK(F6)))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5"/>
  <sheetViews>
    <sheetView showGridLines="0" zoomScalePageLayoutView="0" workbookViewId="0" topLeftCell="A1">
      <selection activeCell="A36" sqref="A36:IV43"/>
    </sheetView>
  </sheetViews>
  <sheetFormatPr defaultColWidth="0" defaultRowHeight="12.75" zeroHeight="1"/>
  <cols>
    <col min="1" max="1" width="5.421875" style="6" customWidth="1"/>
    <col min="2" max="2" width="8.421875" style="1" customWidth="1"/>
    <col min="3" max="3" width="8.57421875" style="2" customWidth="1"/>
    <col min="4" max="4" width="16.140625" style="1" customWidth="1"/>
    <col min="5" max="5" width="8.421875" style="6" customWidth="1"/>
    <col min="6" max="6" width="7.57421875" style="1" customWidth="1"/>
    <col min="7" max="30" width="5.57421875" style="6" customWidth="1"/>
    <col min="31" max="31" width="1.57421875" style="76" customWidth="1"/>
    <col min="32" max="253" width="5.57421875" style="195" customWidth="1"/>
    <col min="254" max="254" width="24.421875" style="195" customWidth="1"/>
    <col min="255" max="16384" width="8.57421875" style="195" hidden="1" customWidth="1"/>
  </cols>
  <sheetData>
    <row r="1" spans="1:163" s="90" customFormat="1" ht="37.5" customHeight="1" thickBot="1">
      <c r="A1" s="377" t="str">
        <f>+'UC Quad Expert'!A1</f>
        <v>MRA Ulster </v>
      </c>
      <c r="B1" s="378"/>
      <c r="C1" s="378"/>
      <c r="D1" s="401" t="s">
        <v>8</v>
      </c>
      <c r="E1" s="402"/>
      <c r="F1" s="403"/>
      <c r="G1" s="410" t="s">
        <v>0</v>
      </c>
      <c r="H1" s="411"/>
      <c r="I1" s="412"/>
      <c r="J1" s="407" t="s">
        <v>1</v>
      </c>
      <c r="K1" s="408"/>
      <c r="L1" s="409"/>
      <c r="M1" s="407" t="s">
        <v>2</v>
      </c>
      <c r="N1" s="408"/>
      <c r="O1" s="409"/>
      <c r="P1" s="407" t="s">
        <v>3</v>
      </c>
      <c r="Q1" s="408"/>
      <c r="R1" s="409"/>
      <c r="S1" s="407" t="s">
        <v>4</v>
      </c>
      <c r="T1" s="408"/>
      <c r="U1" s="409"/>
      <c r="V1" s="407" t="s">
        <v>5</v>
      </c>
      <c r="W1" s="408"/>
      <c r="X1" s="409"/>
      <c r="Y1" s="407" t="s">
        <v>6</v>
      </c>
      <c r="Z1" s="408"/>
      <c r="AA1" s="409"/>
      <c r="AB1" s="407" t="s">
        <v>7</v>
      </c>
      <c r="AC1" s="408"/>
      <c r="AD1" s="409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</row>
    <row r="2" spans="1:170" s="90" customFormat="1" ht="15">
      <c r="A2" s="375" t="s">
        <v>123</v>
      </c>
      <c r="B2" s="413"/>
      <c r="C2" s="413"/>
      <c r="D2" s="413"/>
      <c r="E2" s="413"/>
      <c r="F2" s="414"/>
      <c r="G2" s="392" t="str">
        <f>+'UC Quad Expert'!G2</f>
        <v>26th March</v>
      </c>
      <c r="H2" s="393"/>
      <c r="I2" s="394"/>
      <c r="J2" s="392" t="str">
        <f>+'UC Quad Expert'!J2</f>
        <v>2nd April</v>
      </c>
      <c r="K2" s="393"/>
      <c r="L2" s="394"/>
      <c r="M2" s="392" t="str">
        <f>+'UC Quad Expert'!M2</f>
        <v>23rd April</v>
      </c>
      <c r="N2" s="393"/>
      <c r="O2" s="394"/>
      <c r="P2" s="392" t="str">
        <f>+'UC Quad Expert'!P2</f>
        <v>7th May</v>
      </c>
      <c r="Q2" s="393"/>
      <c r="R2" s="394"/>
      <c r="S2" s="392" t="str">
        <f>+'UC Quad Expert'!S2</f>
        <v>11th June</v>
      </c>
      <c r="T2" s="393"/>
      <c r="U2" s="394"/>
      <c r="V2" s="398" t="str">
        <f>+'UC Quad Expert'!V2</f>
        <v>25th June</v>
      </c>
      <c r="W2" s="399"/>
      <c r="X2" s="400"/>
      <c r="Y2" s="398" t="str">
        <f>+'UC Quad Expert'!Y2</f>
        <v>9th July</v>
      </c>
      <c r="Z2" s="399"/>
      <c r="AA2" s="400"/>
      <c r="AB2" s="398" t="str">
        <f>+'UC Quad Expert'!AB2</f>
        <v>20th August</v>
      </c>
      <c r="AC2" s="399"/>
      <c r="AD2" s="400"/>
      <c r="AF2" s="193"/>
      <c r="AH2" s="193"/>
      <c r="AJ2" s="193"/>
      <c r="AL2" s="193"/>
      <c r="AN2" s="193"/>
      <c r="AP2" s="193"/>
      <c r="AR2" s="193"/>
      <c r="AT2" s="193"/>
      <c r="AV2" s="193"/>
      <c r="AX2" s="193"/>
      <c r="AZ2" s="193"/>
      <c r="BB2" s="193"/>
      <c r="BD2" s="193"/>
      <c r="BF2" s="193"/>
      <c r="BH2" s="193"/>
      <c r="BJ2" s="193"/>
      <c r="BL2" s="193"/>
      <c r="BN2" s="193"/>
      <c r="BP2" s="193"/>
      <c r="BR2" s="193"/>
      <c r="BT2" s="193"/>
      <c r="BV2" s="193"/>
      <c r="BX2" s="193"/>
      <c r="BZ2" s="193"/>
      <c r="CB2" s="193"/>
      <c r="CD2" s="193"/>
      <c r="CF2" s="193"/>
      <c r="CH2" s="193"/>
      <c r="CJ2" s="193"/>
      <c r="CL2" s="193"/>
      <c r="CN2" s="193"/>
      <c r="CP2" s="193"/>
      <c r="CR2" s="193"/>
      <c r="CT2" s="193"/>
      <c r="CV2" s="193"/>
      <c r="CX2" s="193"/>
      <c r="CZ2" s="193"/>
      <c r="DB2" s="193"/>
      <c r="DD2" s="193"/>
      <c r="DF2" s="193"/>
      <c r="DH2" s="193"/>
      <c r="DJ2" s="193"/>
      <c r="DL2" s="193"/>
      <c r="DN2" s="193"/>
      <c r="DP2" s="193"/>
      <c r="DR2" s="193"/>
      <c r="DT2" s="193"/>
      <c r="DV2" s="193"/>
      <c r="DX2" s="193"/>
      <c r="DZ2" s="193"/>
      <c r="EB2" s="193"/>
      <c r="ED2" s="193"/>
      <c r="EF2" s="193"/>
      <c r="EH2" s="193"/>
      <c r="EJ2" s="193"/>
      <c r="EL2" s="193"/>
      <c r="EN2" s="193"/>
      <c r="EP2" s="193"/>
      <c r="ER2" s="193"/>
      <c r="ET2" s="193"/>
      <c r="EV2" s="193"/>
      <c r="EX2" s="193"/>
      <c r="EZ2" s="193"/>
      <c r="FB2" s="193"/>
      <c r="FD2" s="193"/>
      <c r="FF2" s="193"/>
      <c r="FH2" s="193"/>
      <c r="FJ2" s="193"/>
      <c r="FL2" s="193"/>
      <c r="FN2" s="193"/>
    </row>
    <row r="3" spans="1:170" s="90" customFormat="1" ht="15">
      <c r="A3" s="370" t="s">
        <v>81</v>
      </c>
      <c r="B3" s="370"/>
      <c r="C3" s="370"/>
      <c r="D3" s="370"/>
      <c r="E3" s="370"/>
      <c r="F3" s="371"/>
      <c r="G3" s="404" t="str">
        <f>+'UC Quad Expert'!G3:I3</f>
        <v>QRI</v>
      </c>
      <c r="H3" s="405"/>
      <c r="I3" s="406"/>
      <c r="J3" s="404" t="str">
        <f>+'UC Quad Expert'!J3:L3</f>
        <v>QRI</v>
      </c>
      <c r="K3" s="405"/>
      <c r="L3" s="406"/>
      <c r="M3" s="404" t="str">
        <f>+'UC Quad Expert'!M3:O3</f>
        <v>QRI</v>
      </c>
      <c r="N3" s="405"/>
      <c r="O3" s="406"/>
      <c r="P3" s="404" t="str">
        <f>+'UC Quad Expert'!P3:R3</f>
        <v>N.Armagh</v>
      </c>
      <c r="Q3" s="405"/>
      <c r="R3" s="406"/>
      <c r="S3" s="404" t="str">
        <f>+'UC Quad Expert'!S3:U3</f>
        <v>Killinchy</v>
      </c>
      <c r="T3" s="405"/>
      <c r="U3" s="406"/>
      <c r="V3" s="404" t="str">
        <f>+'UC Quad Expert'!V3:X3</f>
        <v>Laurel Bank</v>
      </c>
      <c r="W3" s="405"/>
      <c r="X3" s="406"/>
      <c r="Y3" s="404" t="str">
        <f>+'UC Quad Expert'!Y3:AA3</f>
        <v>Robinson's </v>
      </c>
      <c r="Z3" s="405"/>
      <c r="AA3" s="406"/>
      <c r="AB3" s="404" t="str">
        <f>+'UC Quad Expert'!AB3:AD3</f>
        <v>Seaforde</v>
      </c>
      <c r="AC3" s="405"/>
      <c r="AD3" s="406"/>
      <c r="AF3" s="193"/>
      <c r="AH3" s="193"/>
      <c r="AJ3" s="193"/>
      <c r="AL3" s="193"/>
      <c r="AN3" s="193"/>
      <c r="AP3" s="193"/>
      <c r="AR3" s="193"/>
      <c r="AT3" s="193"/>
      <c r="AV3" s="193"/>
      <c r="AX3" s="193"/>
      <c r="AZ3" s="193"/>
      <c r="BB3" s="193"/>
      <c r="BD3" s="193"/>
      <c r="BF3" s="193"/>
      <c r="BH3" s="193"/>
      <c r="BJ3" s="193"/>
      <c r="BL3" s="193"/>
      <c r="BN3" s="193"/>
      <c r="BP3" s="193"/>
      <c r="BR3" s="193"/>
      <c r="BT3" s="193"/>
      <c r="BV3" s="193"/>
      <c r="BX3" s="193"/>
      <c r="BZ3" s="193"/>
      <c r="CB3" s="193"/>
      <c r="CD3" s="193"/>
      <c r="CF3" s="193"/>
      <c r="CH3" s="193"/>
      <c r="CJ3" s="193"/>
      <c r="CL3" s="193"/>
      <c r="CN3" s="193"/>
      <c r="CP3" s="193"/>
      <c r="CR3" s="193"/>
      <c r="CT3" s="193"/>
      <c r="CV3" s="193"/>
      <c r="CX3" s="193"/>
      <c r="CZ3" s="193"/>
      <c r="DB3" s="193"/>
      <c r="DD3" s="193"/>
      <c r="DF3" s="193"/>
      <c r="DH3" s="193"/>
      <c r="DJ3" s="193"/>
      <c r="DL3" s="193"/>
      <c r="DN3" s="193"/>
      <c r="DP3" s="193"/>
      <c r="DR3" s="193"/>
      <c r="DT3" s="193"/>
      <c r="DV3" s="193"/>
      <c r="DX3" s="193"/>
      <c r="DZ3" s="193"/>
      <c r="EB3" s="193"/>
      <c r="ED3" s="193"/>
      <c r="EF3" s="193"/>
      <c r="EH3" s="193"/>
      <c r="EJ3" s="193"/>
      <c r="EL3" s="193"/>
      <c r="EN3" s="193"/>
      <c r="EP3" s="193"/>
      <c r="ER3" s="193"/>
      <c r="ET3" s="193"/>
      <c r="EV3" s="193"/>
      <c r="EX3" s="193"/>
      <c r="EZ3" s="193"/>
      <c r="FB3" s="193"/>
      <c r="FD3" s="193"/>
      <c r="FF3" s="193"/>
      <c r="FH3" s="193"/>
      <c r="FJ3" s="193"/>
      <c r="FL3" s="193"/>
      <c r="FN3" s="193"/>
    </row>
    <row r="4" spans="1:170" s="90" customFormat="1" ht="15.75" thickBot="1">
      <c r="A4" s="361" t="s">
        <v>21</v>
      </c>
      <c r="B4" s="361"/>
      <c r="C4" s="361"/>
      <c r="D4" s="361"/>
      <c r="E4" s="361"/>
      <c r="F4" s="362"/>
      <c r="G4" s="395" t="str">
        <f>+'UC Quad Expert'!G4</f>
        <v>Tinkerhill</v>
      </c>
      <c r="H4" s="396"/>
      <c r="I4" s="397"/>
      <c r="J4" s="395" t="str">
        <f>+'UC Quad Expert'!J4</f>
        <v>Tandragee</v>
      </c>
      <c r="K4" s="396"/>
      <c r="L4" s="397"/>
      <c r="M4" s="395" t="str">
        <f>+'UC Quad Expert'!M4</f>
        <v>Tinkerhill</v>
      </c>
      <c r="N4" s="396"/>
      <c r="O4" s="397"/>
      <c r="P4" s="395" t="str">
        <f>+'UC Quad Expert'!P4</f>
        <v>Tandragee</v>
      </c>
      <c r="Q4" s="396"/>
      <c r="R4" s="397"/>
      <c r="S4" s="395" t="str">
        <f>+'UC Quad Expert'!S4</f>
        <v>Seaforde</v>
      </c>
      <c r="T4" s="396"/>
      <c r="U4" s="397"/>
      <c r="V4" s="395" t="str">
        <f>+'UC Quad Expert'!V4</f>
        <v>Temple</v>
      </c>
      <c r="W4" s="396"/>
      <c r="X4" s="397"/>
      <c r="Y4" s="395" t="str">
        <f>+'UC Quad Expert'!Y4</f>
        <v>North of Ireland</v>
      </c>
      <c r="Z4" s="396"/>
      <c r="AA4" s="397"/>
      <c r="AB4" s="395" t="str">
        <f>+'UC Quad Expert'!AB4</f>
        <v>Mourne</v>
      </c>
      <c r="AC4" s="396"/>
      <c r="AD4" s="397"/>
      <c r="AF4" s="193"/>
      <c r="AH4" s="193"/>
      <c r="AJ4" s="193"/>
      <c r="AL4" s="193"/>
      <c r="AN4" s="193"/>
      <c r="AP4" s="193"/>
      <c r="AR4" s="193"/>
      <c r="AT4" s="193"/>
      <c r="AV4" s="193"/>
      <c r="AX4" s="193"/>
      <c r="AZ4" s="193"/>
      <c r="BB4" s="193"/>
      <c r="BD4" s="193"/>
      <c r="BF4" s="193"/>
      <c r="BH4" s="193"/>
      <c r="BJ4" s="193"/>
      <c r="BL4" s="193"/>
      <c r="BN4" s="193"/>
      <c r="BP4" s="193"/>
      <c r="BR4" s="193"/>
      <c r="BT4" s="193"/>
      <c r="BV4" s="193"/>
      <c r="BX4" s="193"/>
      <c r="BZ4" s="193"/>
      <c r="CB4" s="193"/>
      <c r="CD4" s="193"/>
      <c r="CF4" s="193"/>
      <c r="CH4" s="193"/>
      <c r="CJ4" s="193"/>
      <c r="CL4" s="193"/>
      <c r="CN4" s="193"/>
      <c r="CP4" s="193"/>
      <c r="CR4" s="193"/>
      <c r="CT4" s="193"/>
      <c r="CV4" s="193"/>
      <c r="CX4" s="193"/>
      <c r="CZ4" s="193"/>
      <c r="DB4" s="193"/>
      <c r="DD4" s="193"/>
      <c r="DF4" s="193"/>
      <c r="DH4" s="193"/>
      <c r="DJ4" s="193"/>
      <c r="DL4" s="193"/>
      <c r="DN4" s="193"/>
      <c r="DP4" s="193"/>
      <c r="DR4" s="193"/>
      <c r="DT4" s="193"/>
      <c r="DV4" s="193"/>
      <c r="DX4" s="193"/>
      <c r="DZ4" s="193"/>
      <c r="EB4" s="193"/>
      <c r="ED4" s="193"/>
      <c r="EF4" s="193"/>
      <c r="EH4" s="193"/>
      <c r="EJ4" s="193"/>
      <c r="EL4" s="193"/>
      <c r="EN4" s="193"/>
      <c r="EP4" s="193"/>
      <c r="ER4" s="193"/>
      <c r="ET4" s="193"/>
      <c r="EV4" s="193"/>
      <c r="EX4" s="193"/>
      <c r="EZ4" s="193"/>
      <c r="FB4" s="193"/>
      <c r="FD4" s="193"/>
      <c r="FF4" s="193"/>
      <c r="FH4" s="193"/>
      <c r="FJ4" s="193"/>
      <c r="FL4" s="193"/>
      <c r="FN4" s="193"/>
    </row>
    <row r="5" spans="1:30" s="90" customFormat="1" ht="15.75" thickBot="1">
      <c r="A5" s="190" t="s">
        <v>9</v>
      </c>
      <c r="B5" s="191" t="s">
        <v>10</v>
      </c>
      <c r="C5" s="354" t="s">
        <v>11</v>
      </c>
      <c r="D5" s="354"/>
      <c r="E5" s="191"/>
      <c r="F5" s="192" t="s">
        <v>12</v>
      </c>
      <c r="G5" s="209" t="s">
        <v>13</v>
      </c>
      <c r="H5" s="210" t="s">
        <v>14</v>
      </c>
      <c r="I5" s="211" t="s">
        <v>20</v>
      </c>
      <c r="J5" s="209" t="s">
        <v>13</v>
      </c>
      <c r="K5" s="210" t="s">
        <v>14</v>
      </c>
      <c r="L5" s="210" t="s">
        <v>20</v>
      </c>
      <c r="M5" s="209" t="s">
        <v>13</v>
      </c>
      <c r="N5" s="210" t="s">
        <v>14</v>
      </c>
      <c r="O5" s="210" t="s">
        <v>20</v>
      </c>
      <c r="P5" s="209" t="s">
        <v>13</v>
      </c>
      <c r="Q5" s="210" t="s">
        <v>14</v>
      </c>
      <c r="R5" s="210" t="s">
        <v>20</v>
      </c>
      <c r="S5" s="209" t="s">
        <v>13</v>
      </c>
      <c r="T5" s="210" t="s">
        <v>14</v>
      </c>
      <c r="U5" s="210" t="s">
        <v>20</v>
      </c>
      <c r="V5" s="209" t="s">
        <v>13</v>
      </c>
      <c r="W5" s="210" t="s">
        <v>14</v>
      </c>
      <c r="X5" s="210" t="s">
        <v>20</v>
      </c>
      <c r="Y5" s="209" t="s">
        <v>13</v>
      </c>
      <c r="Z5" s="210" t="s">
        <v>14</v>
      </c>
      <c r="AA5" s="210" t="s">
        <v>20</v>
      </c>
      <c r="AB5" s="209" t="s">
        <v>13</v>
      </c>
      <c r="AC5" s="210" t="s">
        <v>14</v>
      </c>
      <c r="AD5" s="211" t="s">
        <v>20</v>
      </c>
    </row>
    <row r="6" spans="1:256" s="89" customFormat="1" ht="12.75">
      <c r="A6" s="158">
        <v>1</v>
      </c>
      <c r="B6" s="8">
        <v>35</v>
      </c>
      <c r="C6" s="297" t="s">
        <v>91</v>
      </c>
      <c r="D6" s="297" t="s">
        <v>110</v>
      </c>
      <c r="E6" s="97" t="s">
        <v>8</v>
      </c>
      <c r="F6" s="16">
        <f aca="true" t="shared" si="0" ref="F6:F35">SUM(G6:AD6)</f>
        <v>240</v>
      </c>
      <c r="G6" s="32">
        <v>18</v>
      </c>
      <c r="H6" s="11">
        <v>25</v>
      </c>
      <c r="I6" s="11"/>
      <c r="J6" s="32">
        <v>22</v>
      </c>
      <c r="K6" s="11">
        <v>25</v>
      </c>
      <c r="L6" s="33">
        <v>25</v>
      </c>
      <c r="M6" s="44">
        <v>25</v>
      </c>
      <c r="N6" s="43">
        <v>0</v>
      </c>
      <c r="O6" s="43">
        <v>25</v>
      </c>
      <c r="P6" s="44">
        <v>25</v>
      </c>
      <c r="Q6" s="43">
        <v>25</v>
      </c>
      <c r="R6" s="45">
        <v>25</v>
      </c>
      <c r="S6" s="44"/>
      <c r="T6" s="43"/>
      <c r="U6" s="45"/>
      <c r="V6" s="46"/>
      <c r="W6" s="47"/>
      <c r="X6" s="47"/>
      <c r="Y6" s="46"/>
      <c r="Z6" s="47"/>
      <c r="AA6" s="48"/>
      <c r="AB6" s="46"/>
      <c r="AC6" s="47"/>
      <c r="AD6" s="48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30" s="89" customFormat="1" ht="12.75">
      <c r="A7" s="22">
        <v>2</v>
      </c>
      <c r="B7" s="9">
        <v>15</v>
      </c>
      <c r="C7" s="145" t="s">
        <v>23</v>
      </c>
      <c r="D7" s="145" t="s">
        <v>72</v>
      </c>
      <c r="E7" s="81" t="s">
        <v>8</v>
      </c>
      <c r="F7" s="17">
        <f t="shared" si="0"/>
        <v>212</v>
      </c>
      <c r="G7" s="28">
        <v>15</v>
      </c>
      <c r="H7" s="12">
        <v>22</v>
      </c>
      <c r="I7" s="12"/>
      <c r="J7" s="28">
        <v>20</v>
      </c>
      <c r="K7" s="12">
        <v>18</v>
      </c>
      <c r="L7" s="34">
        <v>20</v>
      </c>
      <c r="M7" s="49">
        <v>20</v>
      </c>
      <c r="N7" s="39">
        <v>20</v>
      </c>
      <c r="O7" s="39">
        <v>22</v>
      </c>
      <c r="P7" s="49">
        <v>20</v>
      </c>
      <c r="Q7" s="39">
        <v>15</v>
      </c>
      <c r="R7" s="50">
        <v>20</v>
      </c>
      <c r="S7" s="49"/>
      <c r="T7" s="39"/>
      <c r="U7" s="50"/>
      <c r="V7" s="49"/>
      <c r="W7" s="39"/>
      <c r="X7" s="39"/>
      <c r="Y7" s="49"/>
      <c r="Z7" s="39"/>
      <c r="AA7" s="39"/>
      <c r="AB7" s="49"/>
      <c r="AC7" s="39"/>
      <c r="AD7" s="50"/>
    </row>
    <row r="8" spans="1:163" s="11" customFormat="1" ht="12.75">
      <c r="A8" s="22">
        <f aca="true" t="shared" si="1" ref="A8:A43">+A7+1</f>
        <v>3</v>
      </c>
      <c r="B8" s="9">
        <v>239</v>
      </c>
      <c r="C8" s="145" t="s">
        <v>97</v>
      </c>
      <c r="D8" s="145" t="s">
        <v>98</v>
      </c>
      <c r="E8" s="81" t="s">
        <v>8</v>
      </c>
      <c r="F8" s="17">
        <f t="shared" si="0"/>
        <v>183</v>
      </c>
      <c r="G8" s="77">
        <v>25</v>
      </c>
      <c r="H8" s="12">
        <v>0</v>
      </c>
      <c r="I8" s="12"/>
      <c r="J8" s="28">
        <v>18</v>
      </c>
      <c r="K8" s="12">
        <v>16</v>
      </c>
      <c r="L8" s="34">
        <v>15</v>
      </c>
      <c r="M8" s="49">
        <v>15</v>
      </c>
      <c r="N8" s="39">
        <v>22</v>
      </c>
      <c r="O8" s="39">
        <v>20</v>
      </c>
      <c r="P8" s="49">
        <v>16</v>
      </c>
      <c r="Q8" s="39">
        <v>20</v>
      </c>
      <c r="R8" s="50">
        <v>16</v>
      </c>
      <c r="S8" s="49"/>
      <c r="T8" s="39"/>
      <c r="U8" s="50"/>
      <c r="V8" s="49"/>
      <c r="W8" s="39"/>
      <c r="X8" s="39"/>
      <c r="Y8" s="49"/>
      <c r="Z8" s="39"/>
      <c r="AA8" s="50"/>
      <c r="AB8" s="49"/>
      <c r="AC8" s="39"/>
      <c r="AD8" s="50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</row>
    <row r="9" spans="1:256" s="11" customFormat="1" ht="12.75">
      <c r="A9" s="22">
        <f t="shared" si="1"/>
        <v>4</v>
      </c>
      <c r="B9" s="9">
        <v>21</v>
      </c>
      <c r="C9" s="145" t="s">
        <v>16</v>
      </c>
      <c r="D9" s="145" t="s">
        <v>167</v>
      </c>
      <c r="E9" s="81" t="s">
        <v>8</v>
      </c>
      <c r="F9" s="17">
        <f t="shared" si="0"/>
        <v>177</v>
      </c>
      <c r="G9" s="28">
        <v>12</v>
      </c>
      <c r="H9" s="78">
        <v>0</v>
      </c>
      <c r="I9" s="12"/>
      <c r="J9" s="28">
        <v>25</v>
      </c>
      <c r="K9" s="12">
        <v>22</v>
      </c>
      <c r="L9" s="34">
        <v>13</v>
      </c>
      <c r="M9" s="49">
        <v>22</v>
      </c>
      <c r="N9" s="39">
        <v>25</v>
      </c>
      <c r="O9" s="39">
        <v>0</v>
      </c>
      <c r="P9" s="49">
        <v>22</v>
      </c>
      <c r="Q9" s="39">
        <v>14</v>
      </c>
      <c r="R9" s="50">
        <v>22</v>
      </c>
      <c r="S9" s="49"/>
      <c r="T9" s="39"/>
      <c r="U9" s="50"/>
      <c r="V9" s="49"/>
      <c r="W9" s="39"/>
      <c r="X9" s="39"/>
      <c r="Y9" s="49"/>
      <c r="Z9" s="39"/>
      <c r="AA9" s="50"/>
      <c r="AB9" s="49"/>
      <c r="AC9" s="39"/>
      <c r="AD9" s="50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163" s="11" customFormat="1" ht="13.5" thickBot="1">
      <c r="A10" s="23">
        <f t="shared" si="1"/>
        <v>5</v>
      </c>
      <c r="B10" s="298">
        <v>14</v>
      </c>
      <c r="C10" s="152" t="s">
        <v>95</v>
      </c>
      <c r="D10" s="152" t="s">
        <v>96</v>
      </c>
      <c r="E10" s="27" t="s">
        <v>8</v>
      </c>
      <c r="F10" s="19">
        <f t="shared" si="0"/>
        <v>169</v>
      </c>
      <c r="G10" s="29">
        <v>22</v>
      </c>
      <c r="H10" s="13">
        <v>20</v>
      </c>
      <c r="I10" s="13"/>
      <c r="J10" s="29">
        <v>16</v>
      </c>
      <c r="K10" s="13">
        <v>20</v>
      </c>
      <c r="L10" s="35">
        <v>22</v>
      </c>
      <c r="M10" s="51">
        <v>0</v>
      </c>
      <c r="N10" s="40">
        <v>18</v>
      </c>
      <c r="O10" s="40">
        <v>18</v>
      </c>
      <c r="P10" s="52">
        <v>0</v>
      </c>
      <c r="Q10" s="41">
        <v>18</v>
      </c>
      <c r="R10" s="53">
        <v>15</v>
      </c>
      <c r="S10" s="52"/>
      <c r="T10" s="41"/>
      <c r="U10" s="53"/>
      <c r="V10" s="51" t="s">
        <v>99</v>
      </c>
      <c r="W10" s="40"/>
      <c r="X10" s="40"/>
      <c r="Y10" s="51"/>
      <c r="Z10" s="40"/>
      <c r="AA10" s="54"/>
      <c r="AB10" s="51"/>
      <c r="AC10" s="40"/>
      <c r="AD10" s="5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pans="1:171" s="11" customFormat="1" ht="12.75">
      <c r="A11" s="24">
        <f t="shared" si="1"/>
        <v>6</v>
      </c>
      <c r="B11" s="315">
        <v>988</v>
      </c>
      <c r="C11" s="146" t="s">
        <v>88</v>
      </c>
      <c r="D11" s="146" t="s">
        <v>76</v>
      </c>
      <c r="E11" s="316" t="s">
        <v>8</v>
      </c>
      <c r="F11" s="21">
        <f t="shared" si="0"/>
        <v>155</v>
      </c>
      <c r="G11" s="311">
        <v>0</v>
      </c>
      <c r="H11" s="5">
        <v>18</v>
      </c>
      <c r="I11" s="31"/>
      <c r="J11" s="30">
        <v>15</v>
      </c>
      <c r="K11" s="31">
        <v>15</v>
      </c>
      <c r="L11" s="36">
        <v>18</v>
      </c>
      <c r="M11" s="56">
        <v>18</v>
      </c>
      <c r="N11" s="55">
        <v>16</v>
      </c>
      <c r="O11" s="55">
        <v>0</v>
      </c>
      <c r="P11" s="58">
        <v>15</v>
      </c>
      <c r="Q11" s="42">
        <v>22</v>
      </c>
      <c r="R11" s="59">
        <v>18</v>
      </c>
      <c r="S11" s="58"/>
      <c r="T11" s="42"/>
      <c r="U11" s="59"/>
      <c r="V11" s="58"/>
      <c r="W11" s="42"/>
      <c r="X11" s="42"/>
      <c r="Y11" s="58"/>
      <c r="Z11" s="42"/>
      <c r="AA11" s="59"/>
      <c r="AB11" s="58"/>
      <c r="AC11" s="42"/>
      <c r="AD11" s="59"/>
      <c r="AE11" s="80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</row>
    <row r="12" spans="1:163" s="11" customFormat="1" ht="12.75">
      <c r="A12" s="22">
        <f t="shared" si="1"/>
        <v>7</v>
      </c>
      <c r="B12" s="38">
        <v>9</v>
      </c>
      <c r="C12" s="38" t="s">
        <v>107</v>
      </c>
      <c r="D12" s="38" t="s">
        <v>106</v>
      </c>
      <c r="E12" s="81" t="s">
        <v>8</v>
      </c>
      <c r="F12" s="17">
        <f t="shared" si="0"/>
        <v>155</v>
      </c>
      <c r="G12" s="28">
        <v>16</v>
      </c>
      <c r="H12" s="78">
        <v>15</v>
      </c>
      <c r="I12" s="12"/>
      <c r="J12" s="28">
        <v>14</v>
      </c>
      <c r="K12" s="12">
        <v>14</v>
      </c>
      <c r="L12" s="34">
        <v>16</v>
      </c>
      <c r="M12" s="49">
        <v>1</v>
      </c>
      <c r="N12" s="39">
        <v>15</v>
      </c>
      <c r="O12" s="39">
        <v>16</v>
      </c>
      <c r="P12" s="49">
        <v>18</v>
      </c>
      <c r="Q12" s="39">
        <v>16</v>
      </c>
      <c r="R12" s="50">
        <v>14</v>
      </c>
      <c r="S12" s="49"/>
      <c r="T12" s="39"/>
      <c r="U12" s="50"/>
      <c r="V12" s="49"/>
      <c r="W12" s="39"/>
      <c r="X12" s="39"/>
      <c r="Y12" s="49"/>
      <c r="Z12" s="39"/>
      <c r="AA12" s="50"/>
      <c r="AB12" s="49"/>
      <c r="AC12" s="39"/>
      <c r="AD12" s="50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</row>
    <row r="13" spans="1:163" s="11" customFormat="1" ht="12.75">
      <c r="A13" s="22">
        <f t="shared" si="1"/>
        <v>8</v>
      </c>
      <c r="B13" s="86">
        <v>27</v>
      </c>
      <c r="C13" s="38" t="s">
        <v>85</v>
      </c>
      <c r="D13" s="38" t="s">
        <v>79</v>
      </c>
      <c r="E13" s="81" t="s">
        <v>8</v>
      </c>
      <c r="F13" s="17">
        <f t="shared" si="0"/>
        <v>120</v>
      </c>
      <c r="G13" s="28">
        <v>13</v>
      </c>
      <c r="H13" s="12">
        <v>0</v>
      </c>
      <c r="I13" s="12"/>
      <c r="J13" s="28">
        <v>13</v>
      </c>
      <c r="K13" s="12">
        <v>13</v>
      </c>
      <c r="L13" s="34">
        <v>14</v>
      </c>
      <c r="M13" s="28">
        <v>16</v>
      </c>
      <c r="N13" s="39">
        <v>13</v>
      </c>
      <c r="O13" s="39">
        <v>12</v>
      </c>
      <c r="P13" s="49">
        <v>0</v>
      </c>
      <c r="Q13" s="39">
        <v>13</v>
      </c>
      <c r="R13" s="50">
        <v>13</v>
      </c>
      <c r="S13" s="49"/>
      <c r="T13" s="39"/>
      <c r="U13" s="50"/>
      <c r="V13" s="49"/>
      <c r="W13" s="39"/>
      <c r="X13" s="39"/>
      <c r="Y13" s="49"/>
      <c r="Z13" s="39"/>
      <c r="AA13" s="50"/>
      <c r="AB13" s="49"/>
      <c r="AC13" s="39"/>
      <c r="AD13" s="50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pans="1:163" s="11" customFormat="1" ht="12.75">
      <c r="A14" s="22">
        <f t="shared" si="1"/>
        <v>9</v>
      </c>
      <c r="B14" s="9">
        <v>30</v>
      </c>
      <c r="C14" s="145" t="s">
        <v>151</v>
      </c>
      <c r="D14" s="145" t="s">
        <v>108</v>
      </c>
      <c r="E14" s="81"/>
      <c r="F14" s="17">
        <f t="shared" si="0"/>
        <v>98</v>
      </c>
      <c r="G14" s="28"/>
      <c r="H14" s="12"/>
      <c r="I14" s="12"/>
      <c r="J14" s="28">
        <v>12</v>
      </c>
      <c r="K14" s="12">
        <v>11</v>
      </c>
      <c r="L14" s="34">
        <v>9</v>
      </c>
      <c r="M14" s="49">
        <v>10</v>
      </c>
      <c r="N14" s="39">
        <v>10</v>
      </c>
      <c r="O14" s="39">
        <v>13</v>
      </c>
      <c r="P14" s="49">
        <v>13</v>
      </c>
      <c r="Q14" s="39">
        <v>9</v>
      </c>
      <c r="R14" s="50">
        <v>11</v>
      </c>
      <c r="S14" s="49"/>
      <c r="T14" s="39"/>
      <c r="U14" s="50"/>
      <c r="V14" s="49"/>
      <c r="W14" s="39"/>
      <c r="X14" s="39"/>
      <c r="Y14" s="49"/>
      <c r="Z14" s="39"/>
      <c r="AA14" s="50"/>
      <c r="AB14" s="49"/>
      <c r="AC14" s="39"/>
      <c r="AD14" s="50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</row>
    <row r="15" spans="1:163" s="11" customFormat="1" ht="13.5" thickBot="1">
      <c r="A15" s="23">
        <f t="shared" si="1"/>
        <v>10</v>
      </c>
      <c r="B15" s="298">
        <v>88</v>
      </c>
      <c r="C15" s="152" t="s">
        <v>143</v>
      </c>
      <c r="D15" s="152" t="s">
        <v>142</v>
      </c>
      <c r="E15" s="27" t="s">
        <v>8</v>
      </c>
      <c r="F15" s="19">
        <f t="shared" si="0"/>
        <v>94</v>
      </c>
      <c r="G15" s="51">
        <v>7</v>
      </c>
      <c r="H15" s="13">
        <v>9</v>
      </c>
      <c r="I15" s="13"/>
      <c r="J15" s="29">
        <v>9</v>
      </c>
      <c r="K15" s="13">
        <v>8</v>
      </c>
      <c r="L15" s="35">
        <v>11</v>
      </c>
      <c r="M15" s="51">
        <v>8</v>
      </c>
      <c r="N15" s="40">
        <v>5</v>
      </c>
      <c r="O15" s="40">
        <v>11</v>
      </c>
      <c r="P15" s="51">
        <v>9</v>
      </c>
      <c r="Q15" s="40">
        <v>7</v>
      </c>
      <c r="R15" s="54">
        <v>10</v>
      </c>
      <c r="S15" s="51"/>
      <c r="T15" s="40"/>
      <c r="U15" s="54"/>
      <c r="V15" s="51"/>
      <c r="W15" s="40"/>
      <c r="X15" s="40"/>
      <c r="Y15" s="51"/>
      <c r="Z15" s="40"/>
      <c r="AA15" s="54"/>
      <c r="AB15" s="51"/>
      <c r="AC15" s="40"/>
      <c r="AD15" s="5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</row>
    <row r="16" spans="1:171" s="11" customFormat="1" ht="12.75">
      <c r="A16" s="24">
        <f t="shared" si="1"/>
        <v>11</v>
      </c>
      <c r="B16" s="162">
        <v>17</v>
      </c>
      <c r="C16" s="160" t="s">
        <v>117</v>
      </c>
      <c r="D16" s="160" t="s">
        <v>140</v>
      </c>
      <c r="E16" s="97" t="s">
        <v>8</v>
      </c>
      <c r="F16" s="21">
        <f t="shared" si="0"/>
        <v>77</v>
      </c>
      <c r="G16" s="311">
        <v>10</v>
      </c>
      <c r="H16" s="31">
        <v>12</v>
      </c>
      <c r="I16" s="31"/>
      <c r="J16" s="30"/>
      <c r="K16" s="31"/>
      <c r="L16" s="36"/>
      <c r="M16" s="56">
        <v>7</v>
      </c>
      <c r="N16" s="31">
        <v>11</v>
      </c>
      <c r="O16" s="55">
        <v>14</v>
      </c>
      <c r="P16" s="56">
        <v>0</v>
      </c>
      <c r="Q16" s="55">
        <v>11</v>
      </c>
      <c r="R16" s="57">
        <v>12</v>
      </c>
      <c r="S16" s="56"/>
      <c r="T16" s="55"/>
      <c r="U16" s="57"/>
      <c r="V16" s="58"/>
      <c r="W16" s="42"/>
      <c r="X16" s="42"/>
      <c r="Y16" s="58"/>
      <c r="Z16" s="42"/>
      <c r="AA16" s="59"/>
      <c r="AB16" s="58"/>
      <c r="AC16" s="42"/>
      <c r="AD16" s="59"/>
      <c r="AE16" s="80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</row>
    <row r="17" spans="1:163" s="11" customFormat="1" ht="12.75">
      <c r="A17" s="22">
        <f t="shared" si="1"/>
        <v>12</v>
      </c>
      <c r="B17" s="9">
        <v>231</v>
      </c>
      <c r="C17" s="145" t="s">
        <v>134</v>
      </c>
      <c r="D17" s="145" t="s">
        <v>135</v>
      </c>
      <c r="E17" s="26" t="s">
        <v>8</v>
      </c>
      <c r="F17" s="17">
        <f t="shared" si="0"/>
        <v>65</v>
      </c>
      <c r="G17" s="28">
        <v>5</v>
      </c>
      <c r="H17" s="12">
        <v>8</v>
      </c>
      <c r="I17" s="12"/>
      <c r="J17" s="28">
        <v>6</v>
      </c>
      <c r="K17" s="12">
        <v>5</v>
      </c>
      <c r="L17" s="34">
        <v>8</v>
      </c>
      <c r="M17" s="49">
        <v>3</v>
      </c>
      <c r="N17" s="39">
        <v>6</v>
      </c>
      <c r="O17" s="39">
        <v>6</v>
      </c>
      <c r="P17" s="49">
        <v>7</v>
      </c>
      <c r="Q17" s="39">
        <v>4</v>
      </c>
      <c r="R17" s="50">
        <v>7</v>
      </c>
      <c r="S17" s="49"/>
      <c r="T17" s="39"/>
      <c r="U17" s="50"/>
      <c r="V17" s="49"/>
      <c r="W17" s="39"/>
      <c r="X17" s="39"/>
      <c r="Y17" s="49"/>
      <c r="Z17" s="39"/>
      <c r="AA17" s="50"/>
      <c r="AB17" s="49"/>
      <c r="AC17" s="39"/>
      <c r="AD17" s="50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</row>
    <row r="18" spans="1:163" s="11" customFormat="1" ht="12.75">
      <c r="A18" s="22">
        <f t="shared" si="1"/>
        <v>13</v>
      </c>
      <c r="B18" s="86">
        <v>31</v>
      </c>
      <c r="C18" s="38" t="s">
        <v>87</v>
      </c>
      <c r="D18" s="38" t="s">
        <v>108</v>
      </c>
      <c r="E18" s="84" t="s">
        <v>8</v>
      </c>
      <c r="F18" s="17">
        <f t="shared" si="0"/>
        <v>58</v>
      </c>
      <c r="G18" s="28">
        <v>0</v>
      </c>
      <c r="H18" s="78">
        <v>10</v>
      </c>
      <c r="I18" s="12"/>
      <c r="J18" s="28"/>
      <c r="K18" s="12"/>
      <c r="L18" s="34"/>
      <c r="M18" s="49">
        <v>9</v>
      </c>
      <c r="N18" s="39">
        <v>0</v>
      </c>
      <c r="O18" s="39">
        <v>9</v>
      </c>
      <c r="P18" s="49">
        <v>11</v>
      </c>
      <c r="Q18" s="39">
        <v>10</v>
      </c>
      <c r="R18" s="50">
        <v>9</v>
      </c>
      <c r="S18" s="49"/>
      <c r="T18" s="39"/>
      <c r="U18" s="50"/>
      <c r="V18" s="49"/>
      <c r="W18" s="39"/>
      <c r="X18" s="39"/>
      <c r="Y18" s="49"/>
      <c r="Z18" s="39"/>
      <c r="AA18" s="50"/>
      <c r="AB18" s="49"/>
      <c r="AC18" s="39"/>
      <c r="AD18" s="50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</row>
    <row r="19" spans="1:163" s="11" customFormat="1" ht="12.75">
      <c r="A19" s="22">
        <f t="shared" si="1"/>
        <v>14</v>
      </c>
      <c r="B19" s="38">
        <v>29</v>
      </c>
      <c r="C19" s="38" t="s">
        <v>137</v>
      </c>
      <c r="D19" s="38" t="s">
        <v>136</v>
      </c>
      <c r="E19" s="26" t="s">
        <v>8</v>
      </c>
      <c r="F19" s="17">
        <f t="shared" si="0"/>
        <v>56</v>
      </c>
      <c r="G19" s="28">
        <v>6</v>
      </c>
      <c r="H19" s="78">
        <v>0</v>
      </c>
      <c r="I19" s="12"/>
      <c r="J19" s="28">
        <v>8</v>
      </c>
      <c r="K19" s="12">
        <v>9</v>
      </c>
      <c r="L19" s="34">
        <v>10</v>
      </c>
      <c r="M19" s="49"/>
      <c r="N19" s="39"/>
      <c r="O19" s="39"/>
      <c r="P19" s="49">
        <v>12</v>
      </c>
      <c r="Q19" s="39">
        <v>5</v>
      </c>
      <c r="R19" s="50">
        <v>6</v>
      </c>
      <c r="S19" s="49"/>
      <c r="T19" s="39"/>
      <c r="U19" s="50"/>
      <c r="V19" s="49"/>
      <c r="W19" s="39"/>
      <c r="X19" s="39"/>
      <c r="Y19" s="49"/>
      <c r="Z19" s="39"/>
      <c r="AA19" s="50"/>
      <c r="AB19" s="49"/>
      <c r="AC19" s="39"/>
      <c r="AD19" s="50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</row>
    <row r="20" spans="1:163" s="11" customFormat="1" ht="13.5" thickBot="1">
      <c r="A20" s="23">
        <f t="shared" si="1"/>
        <v>15</v>
      </c>
      <c r="B20" s="298">
        <v>77</v>
      </c>
      <c r="C20" s="152" t="s">
        <v>138</v>
      </c>
      <c r="D20" s="152" t="s">
        <v>139</v>
      </c>
      <c r="E20" s="83" t="s">
        <v>8</v>
      </c>
      <c r="F20" s="19">
        <f t="shared" si="0"/>
        <v>51</v>
      </c>
      <c r="G20" s="29">
        <v>11</v>
      </c>
      <c r="H20" s="13">
        <v>13</v>
      </c>
      <c r="I20" s="13"/>
      <c r="J20" s="29"/>
      <c r="K20" s="13"/>
      <c r="L20" s="35"/>
      <c r="M20" s="52">
        <v>13</v>
      </c>
      <c r="N20" s="41">
        <v>14</v>
      </c>
      <c r="O20" s="41">
        <v>0</v>
      </c>
      <c r="P20" s="52"/>
      <c r="Q20" s="41"/>
      <c r="R20" s="53"/>
      <c r="S20" s="52"/>
      <c r="T20" s="41"/>
      <c r="U20" s="53"/>
      <c r="V20" s="51"/>
      <c r="W20" s="40"/>
      <c r="X20" s="40"/>
      <c r="Y20" s="51"/>
      <c r="Z20" s="40"/>
      <c r="AA20" s="54"/>
      <c r="AB20" s="51"/>
      <c r="AC20" s="40"/>
      <c r="AD20" s="5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</row>
    <row r="21" spans="1:163" s="11" customFormat="1" ht="12.75">
      <c r="A21" s="24">
        <f t="shared" si="1"/>
        <v>16</v>
      </c>
      <c r="B21" s="262">
        <v>711</v>
      </c>
      <c r="C21" s="146" t="s">
        <v>15</v>
      </c>
      <c r="D21" s="146" t="s">
        <v>171</v>
      </c>
      <c r="E21" s="108" t="s">
        <v>8</v>
      </c>
      <c r="F21" s="21">
        <f t="shared" si="0"/>
        <v>46</v>
      </c>
      <c r="G21" s="30"/>
      <c r="H21" s="5"/>
      <c r="I21" s="55"/>
      <c r="J21" s="30"/>
      <c r="K21" s="31"/>
      <c r="L21" s="36"/>
      <c r="M21" s="58">
        <v>12</v>
      </c>
      <c r="N21" s="42">
        <v>0</v>
      </c>
      <c r="O21" s="42">
        <v>0</v>
      </c>
      <c r="P21" s="58">
        <v>14</v>
      </c>
      <c r="Q21" s="42">
        <v>12</v>
      </c>
      <c r="R21" s="59">
        <v>8</v>
      </c>
      <c r="S21" s="58"/>
      <c r="T21" s="42"/>
      <c r="U21" s="59"/>
      <c r="V21" s="58"/>
      <c r="W21" s="42"/>
      <c r="X21" s="42"/>
      <c r="Y21" s="56"/>
      <c r="Z21" s="55"/>
      <c r="AA21" s="57"/>
      <c r="AB21" s="56"/>
      <c r="AC21" s="55"/>
      <c r="AD21" s="57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</row>
    <row r="22" spans="1:163" s="11" customFormat="1" ht="12.75">
      <c r="A22" s="22">
        <f t="shared" si="1"/>
        <v>17</v>
      </c>
      <c r="B22" s="38">
        <v>4</v>
      </c>
      <c r="C22" s="38" t="s">
        <v>129</v>
      </c>
      <c r="D22" s="38" t="s">
        <v>130</v>
      </c>
      <c r="E22" s="25" t="s">
        <v>8</v>
      </c>
      <c r="F22" s="17">
        <f t="shared" si="0"/>
        <v>36</v>
      </c>
      <c r="G22" s="28">
        <v>20</v>
      </c>
      <c r="H22" s="12">
        <v>16</v>
      </c>
      <c r="I22" s="12"/>
      <c r="J22" s="28"/>
      <c r="K22" s="12"/>
      <c r="L22" s="34"/>
      <c r="M22" s="49"/>
      <c r="N22" s="39"/>
      <c r="O22" s="39"/>
      <c r="P22" s="49"/>
      <c r="Q22" s="39"/>
      <c r="R22" s="50"/>
      <c r="S22" s="49"/>
      <c r="T22" s="39"/>
      <c r="U22" s="50"/>
      <c r="V22" s="49"/>
      <c r="W22" s="39"/>
      <c r="X22" s="39"/>
      <c r="Y22" s="49"/>
      <c r="Z22" s="39"/>
      <c r="AA22" s="50"/>
      <c r="AB22" s="49"/>
      <c r="AC22" s="39"/>
      <c r="AD22" s="50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</row>
    <row r="23" spans="1:163" s="11" customFormat="1" ht="12.75">
      <c r="A23" s="22">
        <f t="shared" si="1"/>
        <v>18</v>
      </c>
      <c r="B23" s="9">
        <v>151</v>
      </c>
      <c r="C23" s="145" t="s">
        <v>137</v>
      </c>
      <c r="D23" s="145" t="s">
        <v>141</v>
      </c>
      <c r="E23" s="81" t="s">
        <v>8</v>
      </c>
      <c r="F23" s="17">
        <f t="shared" si="0"/>
        <v>36</v>
      </c>
      <c r="G23" s="214">
        <v>9</v>
      </c>
      <c r="H23" s="39">
        <v>11</v>
      </c>
      <c r="I23" s="12"/>
      <c r="J23" s="28"/>
      <c r="K23" s="12"/>
      <c r="L23" s="34"/>
      <c r="M23" s="49"/>
      <c r="N23" s="39"/>
      <c r="O23" s="39"/>
      <c r="P23" s="49">
        <v>10</v>
      </c>
      <c r="Q23" s="39">
        <v>6</v>
      </c>
      <c r="R23" s="50">
        <v>0</v>
      </c>
      <c r="S23" s="49"/>
      <c r="T23" s="39"/>
      <c r="U23" s="50"/>
      <c r="V23" s="49"/>
      <c r="W23" s="39"/>
      <c r="X23" s="39"/>
      <c r="Y23" s="49"/>
      <c r="Z23" s="39"/>
      <c r="AA23" s="50"/>
      <c r="AB23" s="49"/>
      <c r="AC23" s="39"/>
      <c r="AD23" s="50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</row>
    <row r="24" spans="1:163" s="11" customFormat="1" ht="12.75">
      <c r="A24" s="22">
        <f t="shared" si="1"/>
        <v>19</v>
      </c>
      <c r="B24" s="86">
        <v>624</v>
      </c>
      <c r="C24" s="38" t="s">
        <v>107</v>
      </c>
      <c r="D24" s="38" t="s">
        <v>109</v>
      </c>
      <c r="E24" s="81" t="s">
        <v>8</v>
      </c>
      <c r="F24" s="17">
        <f t="shared" si="0"/>
        <v>34</v>
      </c>
      <c r="G24" s="28">
        <v>8</v>
      </c>
      <c r="H24" s="12">
        <v>7</v>
      </c>
      <c r="I24" s="12"/>
      <c r="J24" s="28">
        <v>7</v>
      </c>
      <c r="K24" s="12">
        <v>12</v>
      </c>
      <c r="L24" s="34">
        <v>0</v>
      </c>
      <c r="M24" s="49"/>
      <c r="N24" s="39"/>
      <c r="O24" s="39"/>
      <c r="P24" s="49"/>
      <c r="Q24" s="39"/>
      <c r="R24" s="50"/>
      <c r="S24" s="49"/>
      <c r="T24" s="39"/>
      <c r="U24" s="50"/>
      <c r="V24" s="49"/>
      <c r="W24" s="39"/>
      <c r="X24" s="39"/>
      <c r="Y24" s="49"/>
      <c r="Z24" s="39"/>
      <c r="AA24" s="50"/>
      <c r="AB24" s="49"/>
      <c r="AC24" s="39"/>
      <c r="AD24" s="50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</row>
    <row r="25" spans="1:163" s="11" customFormat="1" ht="13.5" thickBot="1">
      <c r="A25" s="23">
        <f t="shared" si="1"/>
        <v>20</v>
      </c>
      <c r="B25" s="298">
        <v>333</v>
      </c>
      <c r="C25" s="152" t="s">
        <v>133</v>
      </c>
      <c r="D25" s="152" t="s">
        <v>79</v>
      </c>
      <c r="E25" s="83" t="s">
        <v>8</v>
      </c>
      <c r="F25" s="19">
        <f t="shared" si="0"/>
        <v>31</v>
      </c>
      <c r="G25" s="51">
        <v>4</v>
      </c>
      <c r="H25" s="13">
        <v>0</v>
      </c>
      <c r="I25" s="13"/>
      <c r="J25" s="29"/>
      <c r="K25" s="13"/>
      <c r="L25" s="35"/>
      <c r="M25" s="51">
        <v>5</v>
      </c>
      <c r="N25" s="40">
        <v>7</v>
      </c>
      <c r="O25" s="40">
        <v>7</v>
      </c>
      <c r="P25" s="51">
        <v>0</v>
      </c>
      <c r="Q25" s="40">
        <v>3</v>
      </c>
      <c r="R25" s="54">
        <v>5</v>
      </c>
      <c r="S25" s="51"/>
      <c r="T25" s="40"/>
      <c r="U25" s="54"/>
      <c r="V25" s="51"/>
      <c r="W25" s="40"/>
      <c r="X25" s="40"/>
      <c r="Y25" s="52"/>
      <c r="Z25" s="41"/>
      <c r="AA25" s="53"/>
      <c r="AB25" s="52"/>
      <c r="AC25" s="41"/>
      <c r="AD25" s="5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</row>
    <row r="26" spans="1:163" s="11" customFormat="1" ht="12.75">
      <c r="A26" s="24">
        <f t="shared" si="1"/>
        <v>21</v>
      </c>
      <c r="B26" s="146">
        <v>33</v>
      </c>
      <c r="C26" s="146" t="s">
        <v>117</v>
      </c>
      <c r="D26" s="315" t="s">
        <v>152</v>
      </c>
      <c r="E26" s="108" t="s">
        <v>8</v>
      </c>
      <c r="F26" s="21">
        <f t="shared" si="0"/>
        <v>30</v>
      </c>
      <c r="G26" s="30"/>
      <c r="H26" s="31"/>
      <c r="I26" s="31"/>
      <c r="J26" s="30">
        <v>11</v>
      </c>
      <c r="K26" s="31">
        <v>7</v>
      </c>
      <c r="L26" s="36">
        <v>12</v>
      </c>
      <c r="M26" s="56"/>
      <c r="N26" s="55"/>
      <c r="O26" s="55"/>
      <c r="P26" s="58"/>
      <c r="Q26" s="42"/>
      <c r="R26" s="59"/>
      <c r="S26" s="58"/>
      <c r="T26" s="42"/>
      <c r="U26" s="59"/>
      <c r="V26" s="58"/>
      <c r="W26" s="42"/>
      <c r="X26" s="42"/>
      <c r="Y26" s="58"/>
      <c r="Z26" s="42"/>
      <c r="AA26" s="59"/>
      <c r="AB26" s="58"/>
      <c r="AC26" s="42"/>
      <c r="AD26" s="5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</row>
    <row r="27" spans="1:163" s="11" customFormat="1" ht="12.75">
      <c r="A27" s="22">
        <f t="shared" si="1"/>
        <v>22</v>
      </c>
      <c r="B27" s="86">
        <v>72</v>
      </c>
      <c r="C27" s="38" t="s">
        <v>170</v>
      </c>
      <c r="D27" s="38" t="s">
        <v>76</v>
      </c>
      <c r="E27" s="26" t="s">
        <v>8</v>
      </c>
      <c r="F27" s="17">
        <f t="shared" si="0"/>
        <v>30</v>
      </c>
      <c r="G27" s="77"/>
      <c r="H27" s="12"/>
      <c r="I27" s="12"/>
      <c r="J27" s="28"/>
      <c r="K27" s="12"/>
      <c r="L27" s="34"/>
      <c r="M27" s="49">
        <v>14</v>
      </c>
      <c r="N27" s="39">
        <v>0</v>
      </c>
      <c r="O27" s="39">
        <v>8</v>
      </c>
      <c r="P27" s="49">
        <v>0</v>
      </c>
      <c r="Q27" s="39">
        <v>8</v>
      </c>
      <c r="R27" s="50">
        <v>0</v>
      </c>
      <c r="S27" s="49"/>
      <c r="T27" s="39"/>
      <c r="U27" s="50"/>
      <c r="V27" s="49"/>
      <c r="W27" s="39"/>
      <c r="X27" s="39"/>
      <c r="Y27" s="49"/>
      <c r="Z27" s="39"/>
      <c r="AA27" s="50"/>
      <c r="AB27" s="49"/>
      <c r="AC27" s="39"/>
      <c r="AD27" s="50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</row>
    <row r="28" spans="1:163" s="11" customFormat="1" ht="12.75">
      <c r="A28" s="22">
        <f t="shared" si="1"/>
        <v>23</v>
      </c>
      <c r="B28" s="38">
        <v>88</v>
      </c>
      <c r="C28" s="38" t="s">
        <v>132</v>
      </c>
      <c r="D28" s="38" t="s">
        <v>131</v>
      </c>
      <c r="E28" s="26" t="s">
        <v>8</v>
      </c>
      <c r="F28" s="17">
        <f t="shared" si="0"/>
        <v>28</v>
      </c>
      <c r="G28" s="28">
        <v>14</v>
      </c>
      <c r="H28" s="12">
        <v>14</v>
      </c>
      <c r="I28" s="12"/>
      <c r="J28" s="28"/>
      <c r="K28" s="12"/>
      <c r="L28" s="34"/>
      <c r="M28" s="49"/>
      <c r="N28" s="39"/>
      <c r="O28" s="39"/>
      <c r="P28" s="49"/>
      <c r="Q28" s="39"/>
      <c r="R28" s="50"/>
      <c r="S28" s="49"/>
      <c r="T28" s="39"/>
      <c r="U28" s="50"/>
      <c r="V28" s="49"/>
      <c r="W28" s="39"/>
      <c r="X28" s="39"/>
      <c r="Y28" s="49"/>
      <c r="Z28" s="39"/>
      <c r="AA28" s="50"/>
      <c r="AB28" s="49"/>
      <c r="AC28" s="39"/>
      <c r="AD28" s="50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</row>
    <row r="29" spans="1:163" s="11" customFormat="1" ht="12.75">
      <c r="A29" s="22">
        <f t="shared" si="1"/>
        <v>24</v>
      </c>
      <c r="B29" s="38">
        <v>213</v>
      </c>
      <c r="C29" s="38" t="s">
        <v>178</v>
      </c>
      <c r="D29" s="38" t="s">
        <v>177</v>
      </c>
      <c r="E29" s="25" t="s">
        <v>8</v>
      </c>
      <c r="F29" s="17">
        <f t="shared" si="0"/>
        <v>27</v>
      </c>
      <c r="G29" s="28"/>
      <c r="H29" s="12"/>
      <c r="I29" s="78"/>
      <c r="J29" s="28"/>
      <c r="K29" s="12"/>
      <c r="L29" s="34"/>
      <c r="M29" s="49">
        <v>0</v>
      </c>
      <c r="N29" s="39">
        <v>12</v>
      </c>
      <c r="O29" s="39">
        <v>15</v>
      </c>
      <c r="P29" s="49"/>
      <c r="Q29" s="39"/>
      <c r="R29" s="50"/>
      <c r="S29" s="49"/>
      <c r="T29" s="39"/>
      <c r="U29" s="50"/>
      <c r="V29" s="49"/>
      <c r="W29" s="39"/>
      <c r="X29" s="39"/>
      <c r="Y29" s="49"/>
      <c r="Z29" s="39"/>
      <c r="AA29" s="50"/>
      <c r="AB29" s="49"/>
      <c r="AC29" s="39"/>
      <c r="AD29" s="50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</row>
    <row r="30" spans="1:163" s="11" customFormat="1" ht="13.5" thickBot="1">
      <c r="A30" s="23">
        <f t="shared" si="1"/>
        <v>25</v>
      </c>
      <c r="B30" s="10">
        <v>54</v>
      </c>
      <c r="C30" s="151" t="s">
        <v>172</v>
      </c>
      <c r="D30" s="151" t="s">
        <v>173</v>
      </c>
      <c r="E30" s="83" t="s">
        <v>8</v>
      </c>
      <c r="F30" s="19">
        <f t="shared" si="0"/>
        <v>27</v>
      </c>
      <c r="G30" s="29"/>
      <c r="H30" s="13"/>
      <c r="I30" s="13"/>
      <c r="J30" s="29"/>
      <c r="K30" s="13"/>
      <c r="L30" s="35"/>
      <c r="M30" s="51">
        <v>11</v>
      </c>
      <c r="N30" s="40">
        <v>8</v>
      </c>
      <c r="O30" s="40">
        <v>0</v>
      </c>
      <c r="P30" s="51">
        <v>8</v>
      </c>
      <c r="Q30" s="40">
        <v>0</v>
      </c>
      <c r="R30" s="54">
        <v>0</v>
      </c>
      <c r="S30" s="51"/>
      <c r="T30" s="40"/>
      <c r="U30" s="54"/>
      <c r="V30" s="51"/>
      <c r="W30" s="40"/>
      <c r="X30" s="40"/>
      <c r="Y30" s="51"/>
      <c r="Z30" s="40"/>
      <c r="AA30" s="54"/>
      <c r="AB30" s="51"/>
      <c r="AC30" s="40"/>
      <c r="AD30" s="54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</row>
    <row r="31" spans="1:163" s="11" customFormat="1" ht="12.75">
      <c r="A31" s="24">
        <f t="shared" si="1"/>
        <v>26</v>
      </c>
      <c r="B31" s="162">
        <v>26</v>
      </c>
      <c r="C31" s="160" t="s">
        <v>174</v>
      </c>
      <c r="D31" s="160" t="s">
        <v>79</v>
      </c>
      <c r="E31" s="97" t="s">
        <v>8</v>
      </c>
      <c r="F31" s="21">
        <f t="shared" si="0"/>
        <v>25</v>
      </c>
      <c r="G31" s="311"/>
      <c r="H31" s="31"/>
      <c r="I31" s="31"/>
      <c r="J31" s="30"/>
      <c r="K31" s="31"/>
      <c r="L31" s="36"/>
      <c r="M31" s="56">
        <v>6</v>
      </c>
      <c r="N31" s="55">
        <v>9</v>
      </c>
      <c r="O31" s="55">
        <v>10</v>
      </c>
      <c r="P31" s="58"/>
      <c r="Q31" s="42"/>
      <c r="R31" s="59"/>
      <c r="S31" s="58"/>
      <c r="T31" s="42"/>
      <c r="U31" s="59"/>
      <c r="V31" s="58"/>
      <c r="W31" s="42"/>
      <c r="X31" s="42"/>
      <c r="Y31" s="58"/>
      <c r="Z31" s="42"/>
      <c r="AA31" s="59"/>
      <c r="AB31" s="58"/>
      <c r="AC31" s="42"/>
      <c r="AD31" s="59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</row>
    <row r="32" spans="1:163" s="11" customFormat="1" ht="12.75">
      <c r="A32" s="22">
        <f t="shared" si="1"/>
        <v>27</v>
      </c>
      <c r="B32" s="86">
        <v>710</v>
      </c>
      <c r="C32" s="38" t="s">
        <v>150</v>
      </c>
      <c r="D32" s="38" t="s">
        <v>149</v>
      </c>
      <c r="E32" s="26" t="s">
        <v>8</v>
      </c>
      <c r="F32" s="17">
        <f t="shared" si="0"/>
        <v>20</v>
      </c>
      <c r="G32" s="28"/>
      <c r="H32" s="12"/>
      <c r="I32" s="39"/>
      <c r="J32" s="28">
        <v>10</v>
      </c>
      <c r="K32" s="12">
        <v>10</v>
      </c>
      <c r="L32" s="12">
        <v>0</v>
      </c>
      <c r="M32" s="49"/>
      <c r="N32" s="39"/>
      <c r="O32" s="12"/>
      <c r="P32" s="49"/>
      <c r="Q32" s="39"/>
      <c r="R32" s="50"/>
      <c r="S32" s="49"/>
      <c r="T32" s="39"/>
      <c r="U32" s="50"/>
      <c r="V32" s="49"/>
      <c r="W32" s="39"/>
      <c r="X32" s="39"/>
      <c r="Y32" s="49"/>
      <c r="Z32" s="39"/>
      <c r="AA32" s="50"/>
      <c r="AB32" s="49"/>
      <c r="AC32" s="39"/>
      <c r="AD32" s="50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</row>
    <row r="33" spans="1:163" s="11" customFormat="1" ht="12.75">
      <c r="A33" s="22">
        <f t="shared" si="1"/>
        <v>28</v>
      </c>
      <c r="B33" s="38">
        <v>515</v>
      </c>
      <c r="C33" s="38" t="s">
        <v>153</v>
      </c>
      <c r="D33" s="38" t="s">
        <v>92</v>
      </c>
      <c r="E33" s="26" t="s">
        <v>8</v>
      </c>
      <c r="F33" s="17">
        <f t="shared" si="0"/>
        <v>18</v>
      </c>
      <c r="G33" s="49"/>
      <c r="H33" s="12"/>
      <c r="I33" s="12"/>
      <c r="J33" s="28">
        <v>5</v>
      </c>
      <c r="K33" s="12">
        <v>6</v>
      </c>
      <c r="L33" s="34">
        <v>7</v>
      </c>
      <c r="M33" s="28"/>
      <c r="N33" s="12"/>
      <c r="O33" s="12"/>
      <c r="P33" s="49"/>
      <c r="Q33" s="39"/>
      <c r="R33" s="50"/>
      <c r="S33" s="49"/>
      <c r="T33" s="39"/>
      <c r="U33" s="50"/>
      <c r="V33" s="49"/>
      <c r="W33" s="39"/>
      <c r="X33" s="39"/>
      <c r="Y33" s="49"/>
      <c r="Z33" s="39"/>
      <c r="AA33" s="50"/>
      <c r="AB33" s="49"/>
      <c r="AC33" s="39"/>
      <c r="AD33" s="50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</row>
    <row r="34" spans="1:163" s="11" customFormat="1" ht="12.75">
      <c r="A34" s="22">
        <f t="shared" si="1"/>
        <v>29</v>
      </c>
      <c r="B34" s="9">
        <v>23</v>
      </c>
      <c r="C34" s="145" t="s">
        <v>174</v>
      </c>
      <c r="D34" s="145" t="s">
        <v>175</v>
      </c>
      <c r="E34" s="26" t="s">
        <v>8</v>
      </c>
      <c r="F34" s="17">
        <f t="shared" si="0"/>
        <v>12</v>
      </c>
      <c r="G34" s="28"/>
      <c r="H34" s="12"/>
      <c r="I34" s="12"/>
      <c r="J34" s="28"/>
      <c r="K34" s="12"/>
      <c r="L34" s="34"/>
      <c r="M34" s="49">
        <v>4</v>
      </c>
      <c r="N34" s="12">
        <v>0</v>
      </c>
      <c r="O34" s="39">
        <v>0</v>
      </c>
      <c r="P34" s="49">
        <v>6</v>
      </c>
      <c r="Q34" s="39">
        <v>2</v>
      </c>
      <c r="R34" s="50">
        <v>0</v>
      </c>
      <c r="S34" s="49"/>
      <c r="T34" s="39"/>
      <c r="U34" s="50"/>
      <c r="V34" s="49"/>
      <c r="W34" s="39"/>
      <c r="X34" s="39"/>
      <c r="Y34" s="49"/>
      <c r="Z34" s="39"/>
      <c r="AA34" s="50"/>
      <c r="AB34" s="49"/>
      <c r="AC34" s="39"/>
      <c r="AD34" s="50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</row>
    <row r="35" spans="1:163" s="11" customFormat="1" ht="13.5" thickBot="1">
      <c r="A35" s="23">
        <f t="shared" si="1"/>
        <v>30</v>
      </c>
      <c r="B35" s="152">
        <v>65</v>
      </c>
      <c r="C35" s="152" t="s">
        <v>144</v>
      </c>
      <c r="D35" s="152" t="s">
        <v>176</v>
      </c>
      <c r="E35" s="83" t="s">
        <v>8</v>
      </c>
      <c r="F35" s="19">
        <f t="shared" si="0"/>
        <v>11</v>
      </c>
      <c r="G35" s="29"/>
      <c r="H35" s="13"/>
      <c r="I35" s="13"/>
      <c r="J35" s="317"/>
      <c r="K35" s="13"/>
      <c r="L35" s="35"/>
      <c r="M35" s="51">
        <v>2</v>
      </c>
      <c r="N35" s="40">
        <v>4</v>
      </c>
      <c r="O35" s="40">
        <v>5</v>
      </c>
      <c r="P35" s="51"/>
      <c r="Q35" s="40"/>
      <c r="R35" s="54"/>
      <c r="S35" s="51"/>
      <c r="T35" s="40"/>
      <c r="U35" s="54"/>
      <c r="V35" s="51"/>
      <c r="W35" s="40"/>
      <c r="X35" s="40"/>
      <c r="Y35" s="51"/>
      <c r="Z35" s="40"/>
      <c r="AA35" s="54"/>
      <c r="AB35" s="51"/>
      <c r="AC35" s="40"/>
      <c r="AD35" s="54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</row>
    <row r="36" spans="1:163" s="11" customFormat="1" ht="12.75" hidden="1">
      <c r="A36" s="24">
        <f t="shared" si="1"/>
        <v>31</v>
      </c>
      <c r="B36" s="262"/>
      <c r="C36" s="146"/>
      <c r="D36" s="146"/>
      <c r="E36" s="97" t="s">
        <v>8</v>
      </c>
      <c r="F36" s="21">
        <f aca="true" t="shared" si="2" ref="F36:F44">SUM(G36:AD36)</f>
        <v>0</v>
      </c>
      <c r="G36" s="30"/>
      <c r="H36" s="31"/>
      <c r="I36" s="55"/>
      <c r="J36" s="30"/>
      <c r="K36" s="31"/>
      <c r="L36" s="36"/>
      <c r="M36" s="56"/>
      <c r="N36" s="55"/>
      <c r="O36" s="55"/>
      <c r="P36" s="58"/>
      <c r="Q36" s="42"/>
      <c r="R36" s="59"/>
      <c r="S36" s="58"/>
      <c r="T36" s="42"/>
      <c r="U36" s="59"/>
      <c r="V36" s="58"/>
      <c r="W36" s="42"/>
      <c r="X36" s="42"/>
      <c r="Y36" s="58"/>
      <c r="Z36" s="42"/>
      <c r="AA36" s="59"/>
      <c r="AB36" s="58"/>
      <c r="AC36" s="42"/>
      <c r="AD36" s="59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</row>
    <row r="37" spans="1:163" s="11" customFormat="1" ht="12.75" hidden="1">
      <c r="A37" s="22">
        <f t="shared" si="1"/>
        <v>32</v>
      </c>
      <c r="B37" s="261"/>
      <c r="C37" s="145"/>
      <c r="D37" s="145"/>
      <c r="E37" s="84" t="s">
        <v>8</v>
      </c>
      <c r="F37" s="17">
        <f t="shared" si="2"/>
        <v>0</v>
      </c>
      <c r="G37" s="49"/>
      <c r="H37" s="12"/>
      <c r="I37" s="12"/>
      <c r="J37" s="28"/>
      <c r="K37" s="12"/>
      <c r="L37" s="34"/>
      <c r="M37" s="49"/>
      <c r="N37" s="39"/>
      <c r="O37" s="39"/>
      <c r="P37" s="49"/>
      <c r="Q37" s="39"/>
      <c r="R37" s="50"/>
      <c r="S37" s="49"/>
      <c r="T37" s="39"/>
      <c r="U37" s="50"/>
      <c r="V37" s="49"/>
      <c r="W37" s="39"/>
      <c r="X37" s="39"/>
      <c r="Y37" s="49"/>
      <c r="Z37" s="39"/>
      <c r="AA37" s="50"/>
      <c r="AB37" s="49"/>
      <c r="AC37" s="39"/>
      <c r="AD37" s="50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</row>
    <row r="38" spans="1:163" s="11" customFormat="1" ht="12.75" hidden="1">
      <c r="A38" s="22">
        <f t="shared" si="1"/>
        <v>33</v>
      </c>
      <c r="B38" s="261"/>
      <c r="C38" s="145"/>
      <c r="D38" s="145"/>
      <c r="E38" s="26" t="s">
        <v>8</v>
      </c>
      <c r="F38" s="17">
        <f t="shared" si="2"/>
        <v>0</v>
      </c>
      <c r="G38" s="28"/>
      <c r="H38" s="12"/>
      <c r="I38" s="12"/>
      <c r="J38" s="28"/>
      <c r="K38" s="12"/>
      <c r="L38" s="34"/>
      <c r="M38" s="49"/>
      <c r="N38" s="39"/>
      <c r="O38" s="39"/>
      <c r="P38" s="49"/>
      <c r="Q38" s="39"/>
      <c r="R38" s="50"/>
      <c r="S38" s="49"/>
      <c r="T38" s="39"/>
      <c r="U38" s="50"/>
      <c r="V38" s="49"/>
      <c r="W38" s="39"/>
      <c r="X38" s="39"/>
      <c r="Y38" s="49"/>
      <c r="Z38" s="39"/>
      <c r="AA38" s="50"/>
      <c r="AB38" s="49"/>
      <c r="AC38" s="39"/>
      <c r="AD38" s="50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</row>
    <row r="39" spans="1:163" s="11" customFormat="1" ht="12.75" hidden="1">
      <c r="A39" s="22">
        <f t="shared" si="1"/>
        <v>34</v>
      </c>
      <c r="B39" s="38"/>
      <c r="C39" s="38"/>
      <c r="D39" s="38"/>
      <c r="E39" s="26" t="s">
        <v>8</v>
      </c>
      <c r="F39" s="17">
        <f t="shared" si="2"/>
        <v>0</v>
      </c>
      <c r="G39" s="28"/>
      <c r="H39" s="12"/>
      <c r="I39" s="12"/>
      <c r="J39" s="28"/>
      <c r="K39" s="12"/>
      <c r="L39" s="34"/>
      <c r="M39" s="49"/>
      <c r="N39" s="39"/>
      <c r="O39" s="39"/>
      <c r="P39" s="49"/>
      <c r="Q39" s="39"/>
      <c r="R39" s="50"/>
      <c r="S39" s="49"/>
      <c r="T39" s="39"/>
      <c r="U39" s="50"/>
      <c r="V39" s="49"/>
      <c r="W39" s="39"/>
      <c r="X39" s="39"/>
      <c r="Y39" s="49"/>
      <c r="Z39" s="39"/>
      <c r="AA39" s="50"/>
      <c r="AB39" s="49"/>
      <c r="AC39" s="39"/>
      <c r="AD39" s="50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</row>
    <row r="40" spans="1:163" s="11" customFormat="1" ht="12.75" hidden="1">
      <c r="A40" s="22">
        <f t="shared" si="1"/>
        <v>35</v>
      </c>
      <c r="B40" s="86"/>
      <c r="C40" s="38"/>
      <c r="D40" s="38"/>
      <c r="E40" s="26" t="s">
        <v>8</v>
      </c>
      <c r="F40" s="17">
        <f t="shared" si="2"/>
        <v>0</v>
      </c>
      <c r="G40" s="28"/>
      <c r="H40" s="12"/>
      <c r="I40" s="12"/>
      <c r="J40" s="28"/>
      <c r="K40" s="12"/>
      <c r="L40" s="34"/>
      <c r="M40" s="49"/>
      <c r="N40" s="39"/>
      <c r="O40" s="39"/>
      <c r="P40" s="49"/>
      <c r="Q40" s="39"/>
      <c r="R40" s="50"/>
      <c r="S40" s="49"/>
      <c r="T40" s="39"/>
      <c r="U40" s="50"/>
      <c r="V40" s="49"/>
      <c r="W40" s="39"/>
      <c r="X40" s="39"/>
      <c r="Y40" s="49"/>
      <c r="Z40" s="39"/>
      <c r="AA40" s="50"/>
      <c r="AB40" s="49"/>
      <c r="AC40" s="39"/>
      <c r="AD40" s="50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</row>
    <row r="41" spans="1:163" s="11" customFormat="1" ht="12.75" hidden="1">
      <c r="A41" s="22">
        <f t="shared" si="1"/>
        <v>36</v>
      </c>
      <c r="B41" s="9"/>
      <c r="C41" s="145"/>
      <c r="D41" s="145"/>
      <c r="E41" s="26" t="s">
        <v>8</v>
      </c>
      <c r="F41" s="17">
        <f t="shared" si="2"/>
        <v>0</v>
      </c>
      <c r="G41" s="28"/>
      <c r="H41" s="12"/>
      <c r="I41" s="78"/>
      <c r="J41" s="28"/>
      <c r="K41" s="12"/>
      <c r="L41" s="34"/>
      <c r="M41" s="49"/>
      <c r="N41" s="39"/>
      <c r="O41" s="39"/>
      <c r="P41" s="49"/>
      <c r="Q41" s="39"/>
      <c r="R41" s="50"/>
      <c r="S41" s="49"/>
      <c r="T41" s="39"/>
      <c r="U41" s="50"/>
      <c r="V41" s="49"/>
      <c r="W41" s="39"/>
      <c r="X41" s="39"/>
      <c r="Y41" s="49"/>
      <c r="Z41" s="39"/>
      <c r="AA41" s="50"/>
      <c r="AB41" s="49"/>
      <c r="AC41" s="39"/>
      <c r="AD41" s="50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</row>
    <row r="42" spans="1:163" s="11" customFormat="1" ht="12.75" hidden="1">
      <c r="A42" s="22">
        <f t="shared" si="1"/>
        <v>37</v>
      </c>
      <c r="B42" s="86"/>
      <c r="C42" s="38"/>
      <c r="D42" s="38"/>
      <c r="E42" s="84" t="s">
        <v>8</v>
      </c>
      <c r="F42" s="17">
        <f t="shared" si="2"/>
        <v>0</v>
      </c>
      <c r="G42" s="28"/>
      <c r="H42" s="12"/>
      <c r="I42" s="12"/>
      <c r="J42" s="28"/>
      <c r="K42" s="12"/>
      <c r="L42" s="34"/>
      <c r="M42" s="49"/>
      <c r="N42" s="39"/>
      <c r="O42" s="12"/>
      <c r="P42" s="49"/>
      <c r="Q42" s="39"/>
      <c r="R42" s="50"/>
      <c r="S42" s="49"/>
      <c r="T42" s="39"/>
      <c r="U42" s="50"/>
      <c r="V42" s="49"/>
      <c r="W42" s="39"/>
      <c r="X42" s="39"/>
      <c r="Y42" s="49"/>
      <c r="Z42" s="39"/>
      <c r="AA42" s="50"/>
      <c r="AB42" s="49"/>
      <c r="AC42" s="39"/>
      <c r="AD42" s="50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</row>
    <row r="43" spans="1:163" s="11" customFormat="1" ht="13.5" hidden="1" thickBot="1">
      <c r="A43" s="22">
        <f t="shared" si="1"/>
        <v>38</v>
      </c>
      <c r="B43" s="86"/>
      <c r="C43" s="38"/>
      <c r="D43" s="38"/>
      <c r="E43" s="26" t="s">
        <v>8</v>
      </c>
      <c r="F43" s="17">
        <f t="shared" si="2"/>
        <v>0</v>
      </c>
      <c r="G43" s="28"/>
      <c r="H43" s="12"/>
      <c r="I43" s="12"/>
      <c r="J43" s="28"/>
      <c r="K43" s="12"/>
      <c r="L43" s="34"/>
      <c r="M43" s="49"/>
      <c r="N43" s="39"/>
      <c r="O43" s="39"/>
      <c r="P43" s="49"/>
      <c r="Q43" s="39"/>
      <c r="R43" s="50"/>
      <c r="S43" s="49"/>
      <c r="T43" s="39"/>
      <c r="U43" s="50"/>
      <c r="V43" s="49"/>
      <c r="W43" s="39"/>
      <c r="X43" s="39"/>
      <c r="Y43" s="49"/>
      <c r="Z43" s="39"/>
      <c r="AA43" s="50"/>
      <c r="AB43" s="49"/>
      <c r="AC43" s="39"/>
      <c r="AD43" s="50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</row>
    <row r="44" spans="1:30" ht="13.5" thickBot="1">
      <c r="A44" s="104"/>
      <c r="B44" s="415" t="s">
        <v>18</v>
      </c>
      <c r="C44" s="416"/>
      <c r="D44" s="416"/>
      <c r="E44" s="417"/>
      <c r="F44" s="139">
        <f t="shared" si="2"/>
        <v>110</v>
      </c>
      <c r="G44" s="105">
        <v>6</v>
      </c>
      <c r="H44" s="106">
        <v>21</v>
      </c>
      <c r="I44" s="106"/>
      <c r="J44" s="105">
        <v>10</v>
      </c>
      <c r="K44" s="106">
        <v>10</v>
      </c>
      <c r="L44" s="106">
        <f>10+11</f>
        <v>21</v>
      </c>
      <c r="M44" s="105"/>
      <c r="N44" s="106">
        <v>6</v>
      </c>
      <c r="O44" s="106">
        <f>4+3+2+1</f>
        <v>10</v>
      </c>
      <c r="P44" s="105">
        <f>5+4+3+2+1</f>
        <v>15</v>
      </c>
      <c r="Q44" s="106">
        <v>1</v>
      </c>
      <c r="R44" s="106">
        <v>10</v>
      </c>
      <c r="S44" s="68"/>
      <c r="T44" s="69"/>
      <c r="U44" s="69"/>
      <c r="V44" s="68"/>
      <c r="W44" s="69"/>
      <c r="X44" s="69"/>
      <c r="Y44" s="105"/>
      <c r="Z44" s="106"/>
      <c r="AA44" s="107"/>
      <c r="AB44" s="105"/>
      <c r="AC44" s="106"/>
      <c r="AD44" s="107"/>
    </row>
    <row r="45" spans="1:30" ht="13.5" thickBot="1">
      <c r="A45" s="98"/>
      <c r="B45" s="99"/>
      <c r="C45" s="100"/>
      <c r="D45" s="99"/>
      <c r="E45" s="101"/>
      <c r="F45" s="102"/>
      <c r="G45" s="103">
        <f aca="true" t="shared" si="3" ref="G45:AD45">SUM(G5:G44)-221</f>
        <v>0</v>
      </c>
      <c r="H45" s="100">
        <f t="shared" si="3"/>
        <v>0</v>
      </c>
      <c r="I45" s="100">
        <f t="shared" si="3"/>
        <v>-221</v>
      </c>
      <c r="J45" s="103">
        <f t="shared" si="3"/>
        <v>0</v>
      </c>
      <c r="K45" s="100">
        <f t="shared" si="3"/>
        <v>0</v>
      </c>
      <c r="L45" s="100">
        <f t="shared" si="3"/>
        <v>0</v>
      </c>
      <c r="M45" s="103">
        <f t="shared" si="3"/>
        <v>0</v>
      </c>
      <c r="N45" s="100">
        <f t="shared" si="3"/>
        <v>0</v>
      </c>
      <c r="O45" s="100">
        <f t="shared" si="3"/>
        <v>0</v>
      </c>
      <c r="P45" s="103">
        <f t="shared" si="3"/>
        <v>0</v>
      </c>
      <c r="Q45" s="100">
        <f t="shared" si="3"/>
        <v>0</v>
      </c>
      <c r="R45" s="100">
        <f t="shared" si="3"/>
        <v>0</v>
      </c>
      <c r="S45" s="103">
        <f t="shared" si="3"/>
        <v>-221</v>
      </c>
      <c r="T45" s="100">
        <f t="shared" si="3"/>
        <v>-221</v>
      </c>
      <c r="U45" s="100">
        <f t="shared" si="3"/>
        <v>-221</v>
      </c>
      <c r="V45" s="103">
        <f t="shared" si="3"/>
        <v>-221</v>
      </c>
      <c r="W45" s="100">
        <f t="shared" si="3"/>
        <v>-221</v>
      </c>
      <c r="X45" s="100">
        <f t="shared" si="3"/>
        <v>-221</v>
      </c>
      <c r="Y45" s="103">
        <f t="shared" si="3"/>
        <v>-221</v>
      </c>
      <c r="Z45" s="100">
        <f t="shared" si="3"/>
        <v>-221</v>
      </c>
      <c r="AA45" s="100">
        <f t="shared" si="3"/>
        <v>-221</v>
      </c>
      <c r="AB45" s="103">
        <f t="shared" si="3"/>
        <v>-221</v>
      </c>
      <c r="AC45" s="100">
        <f t="shared" si="3"/>
        <v>-221</v>
      </c>
      <c r="AD45" s="196">
        <f t="shared" si="3"/>
        <v>-221</v>
      </c>
    </row>
    <row r="46" spans="1:31" s="194" customFormat="1" ht="12.75" hidden="1">
      <c r="A46" s="65"/>
      <c r="B46" s="63"/>
      <c r="C46" s="64"/>
      <c r="D46" s="63"/>
      <c r="E46" s="65"/>
      <c r="F46" s="390"/>
      <c r="G46" s="391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80"/>
    </row>
    <row r="47" spans="1:31" s="194" customFormat="1" ht="12.75" hidden="1">
      <c r="A47" s="65"/>
      <c r="B47" s="63"/>
      <c r="C47" s="64"/>
      <c r="D47" s="63"/>
      <c r="E47" s="65"/>
      <c r="F47" s="63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80"/>
    </row>
    <row r="48" spans="1:31" s="194" customFormat="1" ht="12.75" hidden="1">
      <c r="A48" s="65"/>
      <c r="B48" s="63"/>
      <c r="C48" s="64"/>
      <c r="D48" s="63"/>
      <c r="E48" s="65"/>
      <c r="F48" s="63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80"/>
    </row>
    <row r="49" spans="1:31" s="194" customFormat="1" ht="12.75" hidden="1">
      <c r="A49" s="65"/>
      <c r="B49" s="63"/>
      <c r="C49" s="64"/>
      <c r="D49" s="63"/>
      <c r="E49" s="65"/>
      <c r="F49" s="63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80"/>
    </row>
    <row r="50" spans="1:31" s="194" customFormat="1" ht="12.75" hidden="1">
      <c r="A50" s="65"/>
      <c r="B50" s="63"/>
      <c r="C50" s="64"/>
      <c r="D50" s="63"/>
      <c r="E50" s="65"/>
      <c r="F50" s="63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80"/>
    </row>
    <row r="51" spans="1:31" s="194" customFormat="1" ht="12.75" hidden="1">
      <c r="A51" s="65"/>
      <c r="B51" s="63"/>
      <c r="C51" s="64"/>
      <c r="D51" s="63"/>
      <c r="E51" s="65"/>
      <c r="F51" s="6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80"/>
    </row>
    <row r="52" spans="1:31" s="194" customFormat="1" ht="12.75" hidden="1">
      <c r="A52" s="65"/>
      <c r="B52" s="63"/>
      <c r="C52" s="64"/>
      <c r="D52" s="63"/>
      <c r="E52" s="65"/>
      <c r="F52" s="6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80"/>
    </row>
    <row r="53" spans="1:31" s="194" customFormat="1" ht="12.75" hidden="1">
      <c r="A53" s="65"/>
      <c r="B53" s="63"/>
      <c r="C53" s="64"/>
      <c r="D53" s="63"/>
      <c r="E53" s="65"/>
      <c r="F53" s="63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80"/>
    </row>
    <row r="54" spans="1:31" s="194" customFormat="1" ht="12.75" hidden="1">
      <c r="A54" s="65"/>
      <c r="B54" s="63"/>
      <c r="C54" s="64"/>
      <c r="D54" s="63"/>
      <c r="E54" s="65"/>
      <c r="F54" s="6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80"/>
    </row>
    <row r="55" spans="1:31" s="194" customFormat="1" ht="12.75" hidden="1">
      <c r="A55" s="65"/>
      <c r="B55" s="63"/>
      <c r="C55" s="64"/>
      <c r="D55" s="63"/>
      <c r="E55" s="65"/>
      <c r="F55" s="63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80"/>
    </row>
    <row r="161" ht="12.75"/>
    <row r="162" ht="12.75"/>
  </sheetData>
  <sheetProtection/>
  <mergeCells count="40">
    <mergeCell ref="F46:G46"/>
    <mergeCell ref="B44:E44"/>
    <mergeCell ref="S3:U3"/>
    <mergeCell ref="P1:R1"/>
    <mergeCell ref="AB1:AD1"/>
    <mergeCell ref="S1:U1"/>
    <mergeCell ref="V1:X1"/>
    <mergeCell ref="Y1:AA1"/>
    <mergeCell ref="P3:R3"/>
    <mergeCell ref="M1:O1"/>
    <mergeCell ref="Y3:AA3"/>
    <mergeCell ref="AB3:AD3"/>
    <mergeCell ref="J1:L1"/>
    <mergeCell ref="G1:I1"/>
    <mergeCell ref="G2:I2"/>
    <mergeCell ref="C5:D5"/>
    <mergeCell ref="A2:F2"/>
    <mergeCell ref="G4:I4"/>
    <mergeCell ref="J4:L4"/>
    <mergeCell ref="G3:I3"/>
    <mergeCell ref="A1:C1"/>
    <mergeCell ref="D1:F1"/>
    <mergeCell ref="M2:O2"/>
    <mergeCell ref="V4:X4"/>
    <mergeCell ref="V2:X2"/>
    <mergeCell ref="M4:O4"/>
    <mergeCell ref="J2:L2"/>
    <mergeCell ref="V3:X3"/>
    <mergeCell ref="J3:L3"/>
    <mergeCell ref="M3:O3"/>
    <mergeCell ref="P2:R2"/>
    <mergeCell ref="P4:R4"/>
    <mergeCell ref="S2:U2"/>
    <mergeCell ref="AB2:AD2"/>
    <mergeCell ref="S4:U4"/>
    <mergeCell ref="A3:F3"/>
    <mergeCell ref="A4:F4"/>
    <mergeCell ref="AB4:AD4"/>
    <mergeCell ref="Y4:AA4"/>
    <mergeCell ref="Y2:AA2"/>
  </mergeCells>
  <conditionalFormatting sqref="M6:AD18 M19:S19 U19:AD19 G20:AD43">
    <cfRule type="cellIs" priority="16" dxfId="49" operator="equal" stopIfTrue="1">
      <formula>22</formula>
    </cfRule>
    <cfRule type="cellIs" priority="17" dxfId="50" operator="equal" stopIfTrue="1">
      <formula>25</formula>
    </cfRule>
    <cfRule type="cellIs" priority="18" dxfId="52" operator="equal" stopIfTrue="1">
      <formula>20</formula>
    </cfRule>
  </conditionalFormatting>
  <conditionalFormatting sqref="G28:L34 G6:L19">
    <cfRule type="cellIs" priority="19" dxfId="49" operator="equal" stopIfTrue="1">
      <formula>22</formula>
    </cfRule>
    <cfRule type="cellIs" priority="20" dxfId="50" operator="equal" stopIfTrue="1">
      <formula>25</formula>
    </cfRule>
    <cfRule type="cellIs" priority="21" dxfId="51" operator="equal" stopIfTrue="1">
      <formula>20</formula>
    </cfRule>
  </conditionalFormatting>
  <conditionalFormatting sqref="A45:AD45">
    <cfRule type="cellIs" priority="9" dxfId="26" operator="equal" stopIfTrue="1">
      <formula>0</formula>
    </cfRule>
  </conditionalFormatting>
  <conditionalFormatting sqref="G45:AD45">
    <cfRule type="cellIs" priority="8" dxfId="25" operator="equal" stopIfTrue="1">
      <formula>-221</formula>
    </cfRule>
  </conditionalFormatting>
  <conditionalFormatting sqref="G12:H12">
    <cfRule type="cellIs" priority="2" dxfId="49" operator="equal" stopIfTrue="1">
      <formula>22</formula>
    </cfRule>
    <cfRule type="cellIs" priority="3" dxfId="50" operator="equal" stopIfTrue="1">
      <formula>25</formula>
    </cfRule>
    <cfRule type="cellIs" priority="4" dxfId="52" operator="equal" stopIfTrue="1">
      <formula>20</formula>
    </cfRule>
  </conditionalFormatting>
  <conditionalFormatting sqref="F6:F29">
    <cfRule type="duplicateValues" priority="1" dxfId="7" stopIfTrue="1">
      <formula>AND(COUNTIF($F$6:$F$29,F6)&gt;1,NOT(ISBLANK(F6)))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0"/>
  <sheetViews>
    <sheetView zoomScalePageLayoutView="0" workbookViewId="0" topLeftCell="A1">
      <selection activeCell="Y31" sqref="Y31"/>
    </sheetView>
  </sheetViews>
  <sheetFormatPr defaultColWidth="9.421875" defaultRowHeight="12.75"/>
  <cols>
    <col min="1" max="1" width="21.421875" style="123" customWidth="1"/>
    <col min="2" max="2" width="9.421875" style="123" customWidth="1"/>
    <col min="3" max="25" width="5.57421875" style="133" customWidth="1"/>
    <col min="26" max="16384" width="9.421875" style="123" customWidth="1"/>
  </cols>
  <sheetData>
    <row r="1" spans="1:25" ht="26.25" thickBot="1">
      <c r="A1" s="154" t="s">
        <v>53</v>
      </c>
      <c r="B1" s="265" t="s">
        <v>52</v>
      </c>
      <c r="C1" s="232">
        <v>1999</v>
      </c>
      <c r="D1" s="233">
        <v>2000</v>
      </c>
      <c r="E1" s="155">
        <v>2001</v>
      </c>
      <c r="F1" s="207">
        <v>2002</v>
      </c>
      <c r="G1" s="155">
        <v>2003</v>
      </c>
      <c r="H1" s="234">
        <v>2004</v>
      </c>
      <c r="I1" s="168">
        <v>2005</v>
      </c>
      <c r="J1" s="207">
        <v>2006</v>
      </c>
      <c r="K1" s="155">
        <v>2007</v>
      </c>
      <c r="L1" s="207">
        <v>2008</v>
      </c>
      <c r="M1" s="155">
        <v>2009</v>
      </c>
      <c r="N1" s="207">
        <v>2010</v>
      </c>
      <c r="O1" s="155">
        <v>2011</v>
      </c>
      <c r="P1" s="207">
        <v>2012</v>
      </c>
      <c r="Q1" s="156">
        <v>2013</v>
      </c>
      <c r="R1" s="208">
        <v>2014</v>
      </c>
      <c r="S1" s="156">
        <v>2015</v>
      </c>
      <c r="T1" s="208">
        <v>2016</v>
      </c>
      <c r="U1" s="156">
        <v>2017</v>
      </c>
      <c r="V1" s="208">
        <v>2018</v>
      </c>
      <c r="W1" s="156">
        <v>2019</v>
      </c>
      <c r="X1" s="208">
        <v>2021</v>
      </c>
      <c r="Y1" s="156">
        <v>2022</v>
      </c>
    </row>
    <row r="2" spans="1:25" ht="12.75">
      <c r="A2" s="165" t="s">
        <v>51</v>
      </c>
      <c r="B2" s="173">
        <f aca="true" t="shared" si="0" ref="B2:B24">SUM(C2:Y2)</f>
        <v>78</v>
      </c>
      <c r="C2" s="243">
        <v>5</v>
      </c>
      <c r="D2" s="277">
        <v>14</v>
      </c>
      <c r="E2" s="228">
        <v>5</v>
      </c>
      <c r="F2" s="135">
        <v>14</v>
      </c>
      <c r="G2" s="134"/>
      <c r="H2" s="142">
        <v>7</v>
      </c>
      <c r="I2" s="228">
        <v>2</v>
      </c>
      <c r="J2" s="134">
        <v>2</v>
      </c>
      <c r="K2" s="134">
        <v>3</v>
      </c>
      <c r="L2" s="134">
        <v>4</v>
      </c>
      <c r="M2" s="142">
        <v>4</v>
      </c>
      <c r="N2" s="228">
        <v>1</v>
      </c>
      <c r="O2" s="134"/>
      <c r="P2" s="134">
        <v>3</v>
      </c>
      <c r="Q2" s="134">
        <v>3</v>
      </c>
      <c r="R2" s="142">
        <v>1</v>
      </c>
      <c r="S2" s="228">
        <v>2</v>
      </c>
      <c r="T2" s="135">
        <v>3</v>
      </c>
      <c r="U2" s="231">
        <v>1</v>
      </c>
      <c r="V2" s="231">
        <v>1</v>
      </c>
      <c r="W2" s="182">
        <v>1</v>
      </c>
      <c r="X2" s="182">
        <v>2</v>
      </c>
      <c r="Y2" s="182"/>
    </row>
    <row r="3" spans="1:25" ht="12.75">
      <c r="A3" s="166" t="s">
        <v>54</v>
      </c>
      <c r="B3" s="174">
        <f t="shared" si="0"/>
        <v>52</v>
      </c>
      <c r="C3" s="245"/>
      <c r="D3" s="279"/>
      <c r="E3" s="225"/>
      <c r="F3" s="129"/>
      <c r="G3" s="129"/>
      <c r="H3" s="229"/>
      <c r="I3" s="225"/>
      <c r="J3" s="129"/>
      <c r="K3" s="129"/>
      <c r="L3" s="129"/>
      <c r="M3" s="229"/>
      <c r="N3" s="225"/>
      <c r="O3" s="129"/>
      <c r="P3" s="127">
        <v>1</v>
      </c>
      <c r="Q3" s="127">
        <v>1</v>
      </c>
      <c r="R3" s="143">
        <v>2</v>
      </c>
      <c r="S3" s="169">
        <v>1</v>
      </c>
      <c r="T3" s="127">
        <v>5</v>
      </c>
      <c r="U3" s="177"/>
      <c r="V3" s="177">
        <v>7</v>
      </c>
      <c r="W3" s="276">
        <v>18</v>
      </c>
      <c r="X3" s="218">
        <v>10</v>
      </c>
      <c r="Y3" s="159">
        <v>7</v>
      </c>
    </row>
    <row r="4" spans="1:25" ht="12.75">
      <c r="A4" s="166" t="s">
        <v>50</v>
      </c>
      <c r="B4" s="174">
        <f t="shared" si="0"/>
        <v>49</v>
      </c>
      <c r="C4" s="244">
        <v>4</v>
      </c>
      <c r="D4" s="278">
        <v>4</v>
      </c>
      <c r="E4" s="227">
        <v>6</v>
      </c>
      <c r="F4" s="127">
        <v>7</v>
      </c>
      <c r="G4" s="128">
        <v>13</v>
      </c>
      <c r="H4" s="218">
        <v>5</v>
      </c>
      <c r="I4" s="169">
        <v>7</v>
      </c>
      <c r="J4" s="127">
        <v>2</v>
      </c>
      <c r="K4" s="127">
        <v>1</v>
      </c>
      <c r="L4" s="127"/>
      <c r="M4" s="143"/>
      <c r="N4" s="169"/>
      <c r="O4" s="127"/>
      <c r="P4" s="127"/>
      <c r="Q4" s="127"/>
      <c r="R4" s="143"/>
      <c r="S4" s="169"/>
      <c r="T4" s="127"/>
      <c r="U4" s="177"/>
      <c r="V4" s="177"/>
      <c r="W4" s="183"/>
      <c r="X4" s="177"/>
      <c r="Y4" s="183"/>
    </row>
    <row r="5" spans="1:25" ht="12.75">
      <c r="A5" s="166" t="s">
        <v>48</v>
      </c>
      <c r="B5" s="174">
        <f t="shared" si="0"/>
        <v>35</v>
      </c>
      <c r="C5" s="245"/>
      <c r="D5" s="279"/>
      <c r="E5" s="225"/>
      <c r="F5" s="129"/>
      <c r="G5" s="129"/>
      <c r="H5" s="229"/>
      <c r="I5" s="225"/>
      <c r="J5" s="127">
        <v>2</v>
      </c>
      <c r="K5" s="127">
        <v>1</v>
      </c>
      <c r="L5" s="127">
        <v>1</v>
      </c>
      <c r="M5" s="218">
        <v>3</v>
      </c>
      <c r="N5" s="169">
        <v>2</v>
      </c>
      <c r="O5" s="127">
        <v>3</v>
      </c>
      <c r="P5" s="127">
        <v>1</v>
      </c>
      <c r="Q5" s="127">
        <v>2</v>
      </c>
      <c r="R5" s="143">
        <v>3</v>
      </c>
      <c r="S5" s="169">
        <v>1</v>
      </c>
      <c r="T5" s="127"/>
      <c r="U5" s="128">
        <v>10</v>
      </c>
      <c r="V5" s="153">
        <v>6</v>
      </c>
      <c r="W5" s="159"/>
      <c r="X5" s="159"/>
      <c r="Y5" s="159"/>
    </row>
    <row r="6" spans="1:25" ht="13.5" thickBot="1">
      <c r="A6" s="167" t="s">
        <v>49</v>
      </c>
      <c r="B6" s="175">
        <f t="shared" si="0"/>
        <v>34</v>
      </c>
      <c r="C6" s="246"/>
      <c r="D6" s="275"/>
      <c r="E6" s="248"/>
      <c r="F6" s="136"/>
      <c r="G6" s="136"/>
      <c r="H6" s="247"/>
      <c r="I6" s="248"/>
      <c r="J6" s="136"/>
      <c r="K6" s="137">
        <v>6</v>
      </c>
      <c r="L6" s="264">
        <v>5</v>
      </c>
      <c r="M6" s="138">
        <v>1</v>
      </c>
      <c r="N6" s="171">
        <v>5</v>
      </c>
      <c r="O6" s="264">
        <v>10</v>
      </c>
      <c r="P6" s="137">
        <v>7</v>
      </c>
      <c r="Q6" s="137"/>
      <c r="R6" s="138"/>
      <c r="S6" s="171"/>
      <c r="T6" s="137"/>
      <c r="U6" s="163"/>
      <c r="V6" s="163"/>
      <c r="W6" s="184"/>
      <c r="X6" s="184"/>
      <c r="Y6" s="184"/>
    </row>
    <row r="7" spans="1:25" ht="12.75">
      <c r="A7" s="165" t="s">
        <v>46</v>
      </c>
      <c r="B7" s="173">
        <f t="shared" si="0"/>
        <v>33</v>
      </c>
      <c r="C7" s="252"/>
      <c r="D7" s="280"/>
      <c r="E7" s="254"/>
      <c r="F7" s="249"/>
      <c r="G7" s="249"/>
      <c r="H7" s="250"/>
      <c r="I7" s="254"/>
      <c r="J7" s="249"/>
      <c r="K7" s="238">
        <v>1</v>
      </c>
      <c r="L7" s="238">
        <v>3</v>
      </c>
      <c r="M7" s="239"/>
      <c r="N7" s="240">
        <v>4</v>
      </c>
      <c r="O7" s="238">
        <v>1</v>
      </c>
      <c r="P7" s="257">
        <v>4</v>
      </c>
      <c r="Q7" s="257">
        <v>4</v>
      </c>
      <c r="R7" s="258">
        <v>6</v>
      </c>
      <c r="S7" s="259">
        <v>3</v>
      </c>
      <c r="T7" s="260"/>
      <c r="U7" s="241">
        <v>3</v>
      </c>
      <c r="V7" s="241"/>
      <c r="W7" s="242"/>
      <c r="X7" s="242"/>
      <c r="Y7" s="242">
        <v>4</v>
      </c>
    </row>
    <row r="8" spans="1:25" ht="12.75">
      <c r="A8" s="166" t="s">
        <v>58</v>
      </c>
      <c r="B8" s="174">
        <f t="shared" si="0"/>
        <v>20</v>
      </c>
      <c r="C8" s="251"/>
      <c r="D8" s="281"/>
      <c r="E8" s="226"/>
      <c r="F8" s="147"/>
      <c r="G8" s="147"/>
      <c r="H8" s="230"/>
      <c r="I8" s="226"/>
      <c r="J8" s="147"/>
      <c r="K8" s="147"/>
      <c r="L8" s="147"/>
      <c r="M8" s="230"/>
      <c r="N8" s="226"/>
      <c r="O8" s="147"/>
      <c r="P8" s="147"/>
      <c r="Q8" s="127">
        <v>4</v>
      </c>
      <c r="R8" s="143">
        <v>4</v>
      </c>
      <c r="S8" s="169">
        <v>9</v>
      </c>
      <c r="T8" s="127">
        <v>2</v>
      </c>
      <c r="U8" s="177"/>
      <c r="V8" s="177">
        <v>1</v>
      </c>
      <c r="W8" s="183"/>
      <c r="X8" s="183"/>
      <c r="Y8" s="183"/>
    </row>
    <row r="9" spans="1:25" ht="12.75">
      <c r="A9" s="166" t="s">
        <v>57</v>
      </c>
      <c r="B9" s="174">
        <f t="shared" si="0"/>
        <v>11</v>
      </c>
      <c r="C9" s="251"/>
      <c r="D9" s="281"/>
      <c r="E9" s="226"/>
      <c r="F9" s="147"/>
      <c r="G9" s="147"/>
      <c r="H9" s="230"/>
      <c r="I9" s="226"/>
      <c r="J9" s="147"/>
      <c r="K9" s="147"/>
      <c r="L9" s="147"/>
      <c r="M9" s="230"/>
      <c r="N9" s="226"/>
      <c r="O9" s="147"/>
      <c r="P9" s="147"/>
      <c r="Q9" s="127">
        <v>2</v>
      </c>
      <c r="R9" s="143"/>
      <c r="S9" s="169">
        <v>2</v>
      </c>
      <c r="T9" s="127">
        <v>4</v>
      </c>
      <c r="U9" s="177"/>
      <c r="V9" s="256">
        <v>3</v>
      </c>
      <c r="W9" s="183"/>
      <c r="X9" s="183"/>
      <c r="Y9" s="183"/>
    </row>
    <row r="10" spans="1:25" ht="12.75">
      <c r="A10" s="166" t="s">
        <v>47</v>
      </c>
      <c r="B10" s="174">
        <f t="shared" si="0"/>
        <v>8</v>
      </c>
      <c r="C10" s="245"/>
      <c r="D10" s="279"/>
      <c r="E10" s="225"/>
      <c r="F10" s="129"/>
      <c r="G10" s="129"/>
      <c r="H10" s="229"/>
      <c r="I10" s="227">
        <v>7</v>
      </c>
      <c r="J10" s="127">
        <v>1</v>
      </c>
      <c r="K10" s="127"/>
      <c r="L10" s="127"/>
      <c r="M10" s="143"/>
      <c r="N10" s="169"/>
      <c r="O10" s="127"/>
      <c r="P10" s="127"/>
      <c r="Q10" s="127"/>
      <c r="R10" s="143"/>
      <c r="S10" s="169"/>
      <c r="T10" s="127"/>
      <c r="U10" s="177"/>
      <c r="V10" s="177"/>
      <c r="W10" s="183"/>
      <c r="X10" s="183"/>
      <c r="Y10" s="183"/>
    </row>
    <row r="11" spans="1:25" ht="13.5" thickBot="1">
      <c r="A11" s="167" t="s">
        <v>45</v>
      </c>
      <c r="B11" s="175">
        <f t="shared" si="0"/>
        <v>7</v>
      </c>
      <c r="C11" s="246"/>
      <c r="D11" s="275"/>
      <c r="E11" s="171">
        <v>4</v>
      </c>
      <c r="F11" s="137"/>
      <c r="G11" s="137">
        <v>3</v>
      </c>
      <c r="H11" s="138"/>
      <c r="I11" s="171"/>
      <c r="J11" s="137"/>
      <c r="K11" s="137"/>
      <c r="L11" s="137"/>
      <c r="M11" s="138"/>
      <c r="N11" s="171"/>
      <c r="O11" s="137"/>
      <c r="P11" s="137"/>
      <c r="Q11" s="137"/>
      <c r="R11" s="138"/>
      <c r="S11" s="171"/>
      <c r="T11" s="137"/>
      <c r="U11" s="163"/>
      <c r="V11" s="163"/>
      <c r="W11" s="184"/>
      <c r="X11" s="184"/>
      <c r="Y11" s="184"/>
    </row>
    <row r="12" spans="1:25" ht="12.75">
      <c r="A12" s="165" t="s">
        <v>44</v>
      </c>
      <c r="B12" s="173">
        <f t="shared" si="0"/>
        <v>6</v>
      </c>
      <c r="C12" s="252"/>
      <c r="D12" s="280"/>
      <c r="E12" s="254"/>
      <c r="F12" s="249"/>
      <c r="G12" s="249"/>
      <c r="H12" s="250"/>
      <c r="I12" s="240">
        <v>1</v>
      </c>
      <c r="J12" s="238">
        <v>3</v>
      </c>
      <c r="K12" s="238">
        <v>2</v>
      </c>
      <c r="L12" s="238"/>
      <c r="M12" s="239"/>
      <c r="N12" s="240"/>
      <c r="O12" s="238"/>
      <c r="P12" s="238"/>
      <c r="Q12" s="238"/>
      <c r="R12" s="239"/>
      <c r="S12" s="240"/>
      <c r="T12" s="238"/>
      <c r="U12" s="238"/>
      <c r="V12" s="238"/>
      <c r="W12" s="239"/>
      <c r="X12" s="239"/>
      <c r="Y12" s="239"/>
    </row>
    <row r="13" spans="1:25" ht="12.75">
      <c r="A13" s="166" t="s">
        <v>43</v>
      </c>
      <c r="B13" s="174">
        <f t="shared" si="0"/>
        <v>5</v>
      </c>
      <c r="C13" s="245"/>
      <c r="D13" s="279"/>
      <c r="E13" s="225"/>
      <c r="F13" s="129"/>
      <c r="G13" s="129"/>
      <c r="H13" s="229"/>
      <c r="I13" s="169">
        <v>1</v>
      </c>
      <c r="J13" s="128">
        <v>3</v>
      </c>
      <c r="K13" s="128">
        <v>0</v>
      </c>
      <c r="L13" s="127">
        <v>1</v>
      </c>
      <c r="M13" s="143"/>
      <c r="N13" s="227">
        <v>0</v>
      </c>
      <c r="O13" s="153"/>
      <c r="P13" s="153"/>
      <c r="Q13" s="153"/>
      <c r="R13" s="159"/>
      <c r="S13" s="170"/>
      <c r="T13" s="153"/>
      <c r="U13" s="153"/>
      <c r="V13" s="153"/>
      <c r="W13" s="159"/>
      <c r="X13" s="159"/>
      <c r="Y13" s="159"/>
    </row>
    <row r="14" spans="1:25" ht="12.75">
      <c r="A14" s="166" t="s">
        <v>42</v>
      </c>
      <c r="B14" s="174">
        <f t="shared" si="0"/>
        <v>5</v>
      </c>
      <c r="C14" s="245"/>
      <c r="D14" s="279"/>
      <c r="E14" s="225"/>
      <c r="F14" s="129"/>
      <c r="G14" s="129"/>
      <c r="H14" s="229"/>
      <c r="I14" s="225"/>
      <c r="J14" s="129"/>
      <c r="K14" s="127">
        <v>1</v>
      </c>
      <c r="L14" s="127"/>
      <c r="M14" s="143">
        <v>4</v>
      </c>
      <c r="N14" s="169"/>
      <c r="O14" s="127"/>
      <c r="P14" s="127"/>
      <c r="Q14" s="127"/>
      <c r="R14" s="143"/>
      <c r="S14" s="169"/>
      <c r="T14" s="127"/>
      <c r="U14" s="127"/>
      <c r="V14" s="127"/>
      <c r="W14" s="143"/>
      <c r="X14" s="143"/>
      <c r="Y14" s="143"/>
    </row>
    <row r="15" spans="1:25" ht="12.75">
      <c r="A15" s="166" t="s">
        <v>41</v>
      </c>
      <c r="B15" s="174">
        <f t="shared" si="0"/>
        <v>3</v>
      </c>
      <c r="C15" s="244">
        <v>3</v>
      </c>
      <c r="D15" s="278"/>
      <c r="E15" s="169"/>
      <c r="F15" s="127"/>
      <c r="G15" s="127"/>
      <c r="H15" s="143"/>
      <c r="I15" s="169"/>
      <c r="J15" s="127"/>
      <c r="K15" s="127"/>
      <c r="L15" s="127"/>
      <c r="M15" s="143"/>
      <c r="N15" s="169"/>
      <c r="O15" s="127"/>
      <c r="P15" s="127"/>
      <c r="Q15" s="127"/>
      <c r="R15" s="143"/>
      <c r="S15" s="169"/>
      <c r="T15" s="127"/>
      <c r="U15" s="127"/>
      <c r="V15" s="127"/>
      <c r="W15" s="143"/>
      <c r="X15" s="143"/>
      <c r="Y15" s="143"/>
    </row>
    <row r="16" spans="1:25" ht="13.5" thickBot="1">
      <c r="A16" s="167" t="s">
        <v>40</v>
      </c>
      <c r="B16" s="175">
        <f t="shared" si="0"/>
        <v>2</v>
      </c>
      <c r="C16" s="253">
        <v>1</v>
      </c>
      <c r="D16" s="282">
        <v>1</v>
      </c>
      <c r="E16" s="171"/>
      <c r="F16" s="137"/>
      <c r="G16" s="137"/>
      <c r="H16" s="138"/>
      <c r="I16" s="171"/>
      <c r="J16" s="137"/>
      <c r="K16" s="137"/>
      <c r="L16" s="137"/>
      <c r="M16" s="138"/>
      <c r="N16" s="171"/>
      <c r="O16" s="137"/>
      <c r="P16" s="137"/>
      <c r="Q16" s="137"/>
      <c r="R16" s="138"/>
      <c r="S16" s="171"/>
      <c r="T16" s="137"/>
      <c r="U16" s="137"/>
      <c r="V16" s="137"/>
      <c r="W16" s="138"/>
      <c r="X16" s="138"/>
      <c r="Y16" s="138"/>
    </row>
    <row r="17" spans="1:25" ht="12.75">
      <c r="A17" s="165" t="s">
        <v>59</v>
      </c>
      <c r="B17" s="173">
        <f t="shared" si="0"/>
        <v>2</v>
      </c>
      <c r="C17" s="266"/>
      <c r="D17" s="274"/>
      <c r="E17" s="269"/>
      <c r="F17" s="267"/>
      <c r="G17" s="267"/>
      <c r="H17" s="268"/>
      <c r="I17" s="269"/>
      <c r="J17" s="267"/>
      <c r="K17" s="267"/>
      <c r="L17" s="267"/>
      <c r="M17" s="268"/>
      <c r="N17" s="269"/>
      <c r="O17" s="267"/>
      <c r="P17" s="267"/>
      <c r="Q17" s="134">
        <v>2</v>
      </c>
      <c r="R17" s="142"/>
      <c r="S17" s="228"/>
      <c r="T17" s="134"/>
      <c r="U17" s="134"/>
      <c r="V17" s="134"/>
      <c r="W17" s="142"/>
      <c r="X17" s="142"/>
      <c r="Y17" s="142"/>
    </row>
    <row r="18" spans="1:25" ht="12.75">
      <c r="A18" s="166" t="s">
        <v>104</v>
      </c>
      <c r="B18" s="174">
        <f t="shared" si="0"/>
        <v>2</v>
      </c>
      <c r="C18" s="245"/>
      <c r="D18" s="279"/>
      <c r="E18" s="225"/>
      <c r="F18" s="129"/>
      <c r="G18" s="129"/>
      <c r="H18" s="229"/>
      <c r="I18" s="225"/>
      <c r="J18" s="129"/>
      <c r="K18" s="129"/>
      <c r="L18" s="129"/>
      <c r="M18" s="229"/>
      <c r="N18" s="225"/>
      <c r="O18" s="129"/>
      <c r="P18" s="129"/>
      <c r="Q18" s="129"/>
      <c r="R18" s="229"/>
      <c r="S18" s="225"/>
      <c r="T18" s="129"/>
      <c r="U18" s="129"/>
      <c r="V18" s="129"/>
      <c r="W18" s="229"/>
      <c r="X18" s="183">
        <v>2</v>
      </c>
      <c r="Y18" s="183" t="s">
        <v>99</v>
      </c>
    </row>
    <row r="19" spans="1:27" ht="12.75">
      <c r="A19" s="166" t="s">
        <v>75</v>
      </c>
      <c r="B19" s="174">
        <f t="shared" si="0"/>
        <v>1</v>
      </c>
      <c r="C19" s="245"/>
      <c r="D19" s="279"/>
      <c r="E19" s="225"/>
      <c r="F19" s="129"/>
      <c r="G19" s="129"/>
      <c r="H19" s="229"/>
      <c r="I19" s="225"/>
      <c r="J19" s="129"/>
      <c r="K19" s="129"/>
      <c r="L19" s="129"/>
      <c r="M19" s="229"/>
      <c r="N19" s="225"/>
      <c r="O19" s="129"/>
      <c r="P19" s="129"/>
      <c r="Q19" s="129"/>
      <c r="R19" s="229"/>
      <c r="S19" s="225"/>
      <c r="T19" s="129"/>
      <c r="U19" s="127">
        <v>1</v>
      </c>
      <c r="V19" s="127"/>
      <c r="W19" s="143"/>
      <c r="X19" s="143"/>
      <c r="Y19" s="143"/>
      <c r="AA19" s="296"/>
    </row>
    <row r="20" spans="1:25" ht="12.75">
      <c r="A20" s="166" t="s">
        <v>37</v>
      </c>
      <c r="B20" s="174">
        <f t="shared" si="0"/>
        <v>1</v>
      </c>
      <c r="C20" s="245"/>
      <c r="D20" s="279"/>
      <c r="E20" s="225"/>
      <c r="F20" s="129"/>
      <c r="G20" s="129"/>
      <c r="H20" s="229"/>
      <c r="I20" s="225"/>
      <c r="J20" s="127">
        <v>1</v>
      </c>
      <c r="K20" s="127"/>
      <c r="L20" s="127"/>
      <c r="M20" s="143"/>
      <c r="N20" s="169"/>
      <c r="O20" s="127"/>
      <c r="P20" s="127"/>
      <c r="Q20" s="127"/>
      <c r="R20" s="143"/>
      <c r="S20" s="169"/>
      <c r="T20" s="127"/>
      <c r="U20" s="127"/>
      <c r="V20" s="127"/>
      <c r="W20" s="143"/>
      <c r="X20" s="143"/>
      <c r="Y20" s="143"/>
    </row>
    <row r="21" spans="1:25" ht="13.5" thickBot="1">
      <c r="A21" s="220" t="s">
        <v>38</v>
      </c>
      <c r="B21" s="175">
        <f t="shared" si="0"/>
        <v>1</v>
      </c>
      <c r="C21" s="270"/>
      <c r="D21" s="283"/>
      <c r="E21" s="272"/>
      <c r="F21" s="271"/>
      <c r="G21" s="271"/>
      <c r="H21" s="222">
        <v>1</v>
      </c>
      <c r="I21" s="273"/>
      <c r="J21" s="221"/>
      <c r="K21" s="221"/>
      <c r="L21" s="221"/>
      <c r="M21" s="222"/>
      <c r="N21" s="273"/>
      <c r="O21" s="221"/>
      <c r="P21" s="221"/>
      <c r="Q21" s="221"/>
      <c r="R21" s="222"/>
      <c r="S21" s="273"/>
      <c r="T21" s="221"/>
      <c r="U21" s="221"/>
      <c r="V21" s="221"/>
      <c r="W21" s="222"/>
      <c r="X21" s="222"/>
      <c r="Y21" s="222"/>
    </row>
    <row r="22" spans="1:25" ht="12.75">
      <c r="A22" s="165" t="s">
        <v>35</v>
      </c>
      <c r="B22" s="173">
        <f t="shared" si="0"/>
        <v>1</v>
      </c>
      <c r="C22" s="274"/>
      <c r="D22" s="274"/>
      <c r="E22" s="269"/>
      <c r="F22" s="267"/>
      <c r="G22" s="267"/>
      <c r="H22" s="268"/>
      <c r="I22" s="269"/>
      <c r="J22" s="267"/>
      <c r="K22" s="134">
        <v>1</v>
      </c>
      <c r="L22" s="134"/>
      <c r="M22" s="134"/>
      <c r="N22" s="134"/>
      <c r="O22" s="134"/>
      <c r="P22" s="134"/>
      <c r="Q22" s="223"/>
      <c r="R22" s="134"/>
      <c r="S22" s="134"/>
      <c r="T22" s="134"/>
      <c r="U22" s="134"/>
      <c r="V22" s="134"/>
      <c r="W22" s="134"/>
      <c r="X22" s="142"/>
      <c r="Y22" s="134"/>
    </row>
    <row r="23" spans="1:25" ht="12.75">
      <c r="A23" s="166" t="s">
        <v>36</v>
      </c>
      <c r="B23" s="174">
        <f t="shared" si="0"/>
        <v>1</v>
      </c>
      <c r="C23" s="279"/>
      <c r="D23" s="279"/>
      <c r="E23" s="225"/>
      <c r="F23" s="129"/>
      <c r="G23" s="129"/>
      <c r="H23" s="229"/>
      <c r="I23" s="225"/>
      <c r="J23" s="127">
        <v>1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43"/>
      <c r="Y23" s="127"/>
    </row>
    <row r="24" spans="1:25" ht="13.5" thickBot="1">
      <c r="A24" s="167" t="s">
        <v>39</v>
      </c>
      <c r="B24" s="175">
        <f t="shared" si="0"/>
        <v>1</v>
      </c>
      <c r="C24" s="290">
        <v>1</v>
      </c>
      <c r="D24" s="282"/>
      <c r="E24" s="169"/>
      <c r="F24" s="127"/>
      <c r="G24" s="127"/>
      <c r="H24" s="143"/>
      <c r="I24" s="169"/>
      <c r="J24" s="127"/>
      <c r="K24" s="127"/>
      <c r="L24" s="127"/>
      <c r="M24" s="143"/>
      <c r="N24" s="169"/>
      <c r="O24" s="127"/>
      <c r="P24" s="127"/>
      <c r="Q24" s="127"/>
      <c r="R24" s="143"/>
      <c r="S24" s="169"/>
      <c r="T24" s="127"/>
      <c r="U24" s="169"/>
      <c r="V24" s="127"/>
      <c r="W24" s="127"/>
      <c r="X24" s="138"/>
      <c r="Y24" s="127"/>
    </row>
    <row r="25" spans="1:25" ht="12.75">
      <c r="A25" s="125"/>
      <c r="B25" s="126">
        <f aca="true" t="shared" si="1" ref="B25:W25">SUM(B2:B24)</f>
        <v>358</v>
      </c>
      <c r="C25" s="130">
        <f t="shared" si="1"/>
        <v>14</v>
      </c>
      <c r="D25" s="130">
        <f t="shared" si="1"/>
        <v>19</v>
      </c>
      <c r="E25" s="130">
        <f t="shared" si="1"/>
        <v>15</v>
      </c>
      <c r="F25" s="130">
        <f t="shared" si="1"/>
        <v>21</v>
      </c>
      <c r="G25" s="130">
        <f t="shared" si="1"/>
        <v>16</v>
      </c>
      <c r="H25" s="130">
        <f t="shared" si="1"/>
        <v>13</v>
      </c>
      <c r="I25" s="130">
        <f t="shared" si="1"/>
        <v>18</v>
      </c>
      <c r="J25" s="130">
        <f t="shared" si="1"/>
        <v>15</v>
      </c>
      <c r="K25" s="130">
        <f t="shared" si="1"/>
        <v>16</v>
      </c>
      <c r="L25" s="130">
        <f t="shared" si="1"/>
        <v>14</v>
      </c>
      <c r="M25" s="130">
        <f t="shared" si="1"/>
        <v>12</v>
      </c>
      <c r="N25" s="130">
        <f t="shared" si="1"/>
        <v>12</v>
      </c>
      <c r="O25" s="130">
        <f t="shared" si="1"/>
        <v>14</v>
      </c>
      <c r="P25" s="130">
        <f t="shared" si="1"/>
        <v>16</v>
      </c>
      <c r="Q25" s="130">
        <f t="shared" si="1"/>
        <v>18</v>
      </c>
      <c r="R25" s="130">
        <f t="shared" si="1"/>
        <v>16</v>
      </c>
      <c r="S25" s="130">
        <f t="shared" si="1"/>
        <v>18</v>
      </c>
      <c r="T25" s="130">
        <f t="shared" si="1"/>
        <v>14</v>
      </c>
      <c r="U25" s="130">
        <f>SUM(U2:U24)</f>
        <v>15</v>
      </c>
      <c r="V25" s="130">
        <f>SUM(V2:V24)</f>
        <v>18</v>
      </c>
      <c r="W25" s="130">
        <f t="shared" si="1"/>
        <v>19</v>
      </c>
      <c r="X25" s="130">
        <f>SUM(X2:X24)</f>
        <v>14</v>
      </c>
      <c r="Y25" s="130">
        <f>SUM(Y2:Y24)</f>
        <v>11</v>
      </c>
    </row>
    <row r="26" spans="1:25" ht="12.75" hidden="1">
      <c r="A26" s="125"/>
      <c r="B26" s="125"/>
      <c r="C26" s="130">
        <v>14</v>
      </c>
      <c r="D26" s="130">
        <v>19</v>
      </c>
      <c r="E26" s="130">
        <v>15</v>
      </c>
      <c r="F26" s="130">
        <v>21</v>
      </c>
      <c r="G26" s="130">
        <v>16</v>
      </c>
      <c r="H26" s="130">
        <v>13</v>
      </c>
      <c r="I26" s="130">
        <v>18</v>
      </c>
      <c r="J26" s="130">
        <v>15</v>
      </c>
      <c r="K26" s="130">
        <v>16</v>
      </c>
      <c r="L26" s="130">
        <v>14</v>
      </c>
      <c r="M26" s="130">
        <v>12</v>
      </c>
      <c r="N26" s="130">
        <v>12</v>
      </c>
      <c r="O26" s="130">
        <v>14</v>
      </c>
      <c r="P26" s="130">
        <v>16</v>
      </c>
      <c r="Q26" s="130">
        <v>18</v>
      </c>
      <c r="R26" s="130">
        <v>16</v>
      </c>
      <c r="S26" s="130">
        <v>18</v>
      </c>
      <c r="T26" s="130">
        <v>14</v>
      </c>
      <c r="U26" s="130">
        <v>15</v>
      </c>
      <c r="V26" s="130">
        <v>18</v>
      </c>
      <c r="W26" s="130">
        <v>19</v>
      </c>
      <c r="X26" s="130">
        <v>14</v>
      </c>
      <c r="Y26" s="130">
        <v>19</v>
      </c>
    </row>
    <row r="27" spans="1:25" ht="12.75">
      <c r="A27" s="125"/>
      <c r="B27" s="125"/>
      <c r="C27" s="130">
        <f aca="true" t="shared" si="2" ref="C27:P27">+C26-C25</f>
        <v>0</v>
      </c>
      <c r="D27" s="130">
        <f t="shared" si="2"/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0">
        <f t="shared" si="2"/>
        <v>0</v>
      </c>
      <c r="K27" s="130">
        <f t="shared" si="2"/>
        <v>0</v>
      </c>
      <c r="L27" s="130">
        <f t="shared" si="2"/>
        <v>0</v>
      </c>
      <c r="M27" s="130">
        <f t="shared" si="2"/>
        <v>0</v>
      </c>
      <c r="N27" s="130">
        <f t="shared" si="2"/>
        <v>0</v>
      </c>
      <c r="O27" s="130">
        <f t="shared" si="2"/>
        <v>0</v>
      </c>
      <c r="P27" s="130">
        <f t="shared" si="2"/>
        <v>0</v>
      </c>
      <c r="Q27" s="130">
        <f aca="true" t="shared" si="3" ref="Q27:W27">+Q26-Q25</f>
        <v>0</v>
      </c>
      <c r="R27" s="130">
        <f t="shared" si="3"/>
        <v>0</v>
      </c>
      <c r="S27" s="130">
        <f t="shared" si="3"/>
        <v>0</v>
      </c>
      <c r="T27" s="130">
        <f t="shared" si="3"/>
        <v>0</v>
      </c>
      <c r="U27" s="130">
        <f t="shared" si="3"/>
        <v>0</v>
      </c>
      <c r="V27" s="130">
        <f>+V26-V25</f>
        <v>0</v>
      </c>
      <c r="W27" s="130">
        <f t="shared" si="3"/>
        <v>0</v>
      </c>
      <c r="X27" s="130">
        <f>+X26-X25</f>
        <v>0</v>
      </c>
      <c r="Y27" s="130">
        <f>+Y26-Y25</f>
        <v>8</v>
      </c>
    </row>
    <row r="28" spans="2:4" ht="12.75">
      <c r="B28" s="124"/>
      <c r="C28" s="131" t="s">
        <v>34</v>
      </c>
      <c r="D28" s="132"/>
    </row>
    <row r="29" ht="13.5" thickBot="1"/>
    <row r="30" spans="1:25" ht="25.5" customHeight="1" thickBot="1">
      <c r="A30" s="418" t="s">
        <v>60</v>
      </c>
      <c r="B30" s="419"/>
      <c r="C30" s="178">
        <v>5</v>
      </c>
      <c r="D30" s="178">
        <v>3</v>
      </c>
      <c r="E30" s="178">
        <v>3</v>
      </c>
      <c r="F30" s="178">
        <v>2</v>
      </c>
      <c r="G30" s="178">
        <v>2</v>
      </c>
      <c r="H30" s="178">
        <v>3</v>
      </c>
      <c r="I30" s="178">
        <v>5</v>
      </c>
      <c r="J30" s="178">
        <v>8</v>
      </c>
      <c r="K30" s="178">
        <v>8</v>
      </c>
      <c r="L30" s="178">
        <v>5</v>
      </c>
      <c r="M30" s="178">
        <v>4</v>
      </c>
      <c r="N30" s="178">
        <v>4</v>
      </c>
      <c r="O30" s="178">
        <v>3</v>
      </c>
      <c r="P30" s="178">
        <v>5</v>
      </c>
      <c r="Q30" s="178">
        <v>7</v>
      </c>
      <c r="R30" s="179">
        <v>5</v>
      </c>
      <c r="S30" s="179">
        <v>6</v>
      </c>
      <c r="T30" s="179">
        <v>4</v>
      </c>
      <c r="U30" s="179">
        <v>4</v>
      </c>
      <c r="V30" s="179">
        <v>5</v>
      </c>
      <c r="W30" s="179">
        <v>2</v>
      </c>
      <c r="X30" s="179">
        <v>3</v>
      </c>
      <c r="Y30" s="179">
        <v>2</v>
      </c>
    </row>
  </sheetData>
  <sheetProtection/>
  <mergeCells count="1">
    <mergeCell ref="A30:B30"/>
  </mergeCells>
  <conditionalFormatting sqref="C27:T27">
    <cfRule type="cellIs" priority="8" dxfId="0" operator="equal" stopIfTrue="1">
      <formula>0</formula>
    </cfRule>
  </conditionalFormatting>
  <conditionalFormatting sqref="W27">
    <cfRule type="cellIs" priority="7" dxfId="0" operator="equal" stopIfTrue="1">
      <formula>0</formula>
    </cfRule>
  </conditionalFormatting>
  <conditionalFormatting sqref="S27:T27">
    <cfRule type="cellIs" priority="6" dxfId="0" operator="equal" stopIfTrue="1">
      <formula>0</formula>
    </cfRule>
  </conditionalFormatting>
  <conditionalFormatting sqref="T27">
    <cfRule type="cellIs" priority="5" dxfId="0" operator="equal" stopIfTrue="1">
      <formula>0</formula>
    </cfRule>
  </conditionalFormatting>
  <conditionalFormatting sqref="U27">
    <cfRule type="cellIs" priority="4" dxfId="0" operator="equal" stopIfTrue="1">
      <formula>0</formula>
    </cfRule>
  </conditionalFormatting>
  <conditionalFormatting sqref="V27">
    <cfRule type="cellIs" priority="3" dxfId="0" operator="equal" stopIfTrue="1">
      <formula>0</formula>
    </cfRule>
  </conditionalFormatting>
  <conditionalFormatting sqref="X27">
    <cfRule type="cellIs" priority="2" dxfId="0" operator="equal" stopIfTrue="1">
      <formula>0</formula>
    </cfRule>
  </conditionalFormatting>
  <conditionalFormatting sqref="Y27">
    <cfRule type="cellIs" priority="1" dxfId="0" operator="equal" stopIfTrue="1">
      <formula>0</formula>
    </cfRule>
  </conditionalFormatting>
  <printOptions/>
  <pageMargins left="0.35433070866141736" right="0.35433070866141736" top="0.5905511811023623" bottom="0.984251968503937" header="0.31496062992125984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2"/>
  <sheetViews>
    <sheetView showGridLines="0" zoomScalePageLayoutView="0" workbookViewId="0" topLeftCell="B1">
      <selection activeCell="I18" sqref="I18"/>
    </sheetView>
  </sheetViews>
  <sheetFormatPr defaultColWidth="0" defaultRowHeight="12.75" zeroHeight="1"/>
  <cols>
    <col min="1" max="1" width="5.421875" style="6" customWidth="1"/>
    <col min="2" max="2" width="8.421875" style="1" customWidth="1"/>
    <col min="3" max="3" width="18.57421875" style="2" customWidth="1"/>
    <col min="4" max="4" width="18.57421875" style="1" customWidth="1"/>
    <col min="5" max="5" width="12.57421875" style="6" hidden="1" customWidth="1"/>
    <col min="6" max="6" width="7.57421875" style="1" customWidth="1"/>
    <col min="7" max="30" width="5.57421875" style="6" customWidth="1"/>
    <col min="31" max="31" width="1.57421875" style="206" customWidth="1"/>
    <col min="32" max="16384" width="5.57421875" style="195" hidden="1" customWidth="1"/>
  </cols>
  <sheetData>
    <row r="1" spans="1:256" ht="25.5" thickBot="1">
      <c r="A1" s="422" t="str">
        <f>+'UC Quad Expert'!A1</f>
        <v>MRA Ulster </v>
      </c>
      <c r="B1" s="423"/>
      <c r="C1" s="424"/>
      <c r="D1" s="425" t="s">
        <v>8</v>
      </c>
      <c r="E1" s="426"/>
      <c r="F1" s="427"/>
      <c r="G1" s="445" t="s">
        <v>0</v>
      </c>
      <c r="H1" s="446"/>
      <c r="I1" s="412"/>
      <c r="J1" s="441" t="s">
        <v>1</v>
      </c>
      <c r="K1" s="442"/>
      <c r="L1" s="409"/>
      <c r="M1" s="441" t="s">
        <v>2</v>
      </c>
      <c r="N1" s="442"/>
      <c r="O1" s="409"/>
      <c r="P1" s="441" t="s">
        <v>3</v>
      </c>
      <c r="Q1" s="442"/>
      <c r="R1" s="409"/>
      <c r="S1" s="441" t="s">
        <v>4</v>
      </c>
      <c r="T1" s="442"/>
      <c r="U1" s="409"/>
      <c r="V1" s="441" t="s">
        <v>5</v>
      </c>
      <c r="W1" s="442"/>
      <c r="X1" s="409"/>
      <c r="Y1" s="441" t="s">
        <v>6</v>
      </c>
      <c r="Z1" s="442"/>
      <c r="AA1" s="409"/>
      <c r="AB1" s="441" t="s">
        <v>7</v>
      </c>
      <c r="AC1" s="442"/>
      <c r="AD1" s="409"/>
      <c r="AE1" s="204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256" ht="15">
      <c r="A2" s="436" t="s">
        <v>124</v>
      </c>
      <c r="B2" s="437"/>
      <c r="C2" s="437"/>
      <c r="D2" s="437"/>
      <c r="E2" s="437"/>
      <c r="F2" s="438"/>
      <c r="G2" s="431" t="str">
        <f>+'UC Quad Expert'!G2</f>
        <v>26th March</v>
      </c>
      <c r="H2" s="432"/>
      <c r="I2" s="369"/>
      <c r="J2" s="431" t="str">
        <f>+'UC Quad Expert'!J2</f>
        <v>2nd April</v>
      </c>
      <c r="K2" s="432"/>
      <c r="L2" s="369"/>
      <c r="M2" s="431" t="str">
        <f>+'UC Quad Expert'!M2</f>
        <v>23rd April</v>
      </c>
      <c r="N2" s="432"/>
      <c r="O2" s="369"/>
      <c r="P2" s="431" t="str">
        <f>+'UC Quad Expert'!P2</f>
        <v>7th May</v>
      </c>
      <c r="Q2" s="432"/>
      <c r="R2" s="369"/>
      <c r="S2" s="431" t="str">
        <f>+'UC Quad Expert'!S2</f>
        <v>11th June</v>
      </c>
      <c r="T2" s="432"/>
      <c r="U2" s="369"/>
      <c r="V2" s="428" t="str">
        <f>+'UC Quad Expert'!V2</f>
        <v>25th June</v>
      </c>
      <c r="W2" s="429"/>
      <c r="X2" s="430"/>
      <c r="Y2" s="428" t="str">
        <f>+'UC Quad Expert'!Y2</f>
        <v>9th July</v>
      </c>
      <c r="Z2" s="429"/>
      <c r="AA2" s="430"/>
      <c r="AB2" s="428" t="str">
        <f>+'UC Quad Expert'!AB2</f>
        <v>20th August</v>
      </c>
      <c r="AC2" s="429"/>
      <c r="AD2" s="430"/>
      <c r="AE2" s="205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  <c r="IU2" s="188"/>
      <c r="IV2" s="188"/>
    </row>
    <row r="3" spans="1:256" ht="15">
      <c r="A3" s="443" t="s">
        <v>82</v>
      </c>
      <c r="B3" s="443"/>
      <c r="C3" s="443"/>
      <c r="D3" s="443"/>
      <c r="E3" s="443"/>
      <c r="F3" s="444"/>
      <c r="G3" s="433" t="str">
        <f>+'UC Quad Expert'!G3:I3</f>
        <v>QRI</v>
      </c>
      <c r="H3" s="434"/>
      <c r="I3" s="435"/>
      <c r="J3" s="433" t="str">
        <f>+'UC Quad Expert'!J3:L3</f>
        <v>QRI</v>
      </c>
      <c r="K3" s="434"/>
      <c r="L3" s="435"/>
      <c r="M3" s="433" t="str">
        <f>+'UC Quad Expert'!M3:O3</f>
        <v>QRI</v>
      </c>
      <c r="N3" s="434"/>
      <c r="O3" s="435"/>
      <c r="P3" s="433" t="str">
        <f>+'UC Quad Expert'!P3:R3</f>
        <v>N.Armagh</v>
      </c>
      <c r="Q3" s="434"/>
      <c r="R3" s="435"/>
      <c r="S3" s="433" t="str">
        <f>+'UC Quad Expert'!S3:U3</f>
        <v>Killinchy</v>
      </c>
      <c r="T3" s="434"/>
      <c r="U3" s="435"/>
      <c r="V3" s="433" t="str">
        <f>+'UC Quad Expert'!V3:X3</f>
        <v>Laurel Bank</v>
      </c>
      <c r="W3" s="434"/>
      <c r="X3" s="435"/>
      <c r="Y3" s="433" t="str">
        <f>+'UC Quad Expert'!Y3:AA3</f>
        <v>Robinson's </v>
      </c>
      <c r="Z3" s="434"/>
      <c r="AA3" s="435"/>
      <c r="AB3" s="433" t="str">
        <f>+'UC Quad Expert'!AB3:AD3</f>
        <v>Seaforde</v>
      </c>
      <c r="AC3" s="434"/>
      <c r="AD3" s="435"/>
      <c r="AE3" s="205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ht="15.75" thickBot="1">
      <c r="A4" s="420" t="s">
        <v>21</v>
      </c>
      <c r="B4" s="420"/>
      <c r="C4" s="420"/>
      <c r="D4" s="420"/>
      <c r="E4" s="420"/>
      <c r="F4" s="421"/>
      <c r="G4" s="439" t="str">
        <f>+'UC Quad Expert'!G4</f>
        <v>Tinkerhill</v>
      </c>
      <c r="H4" s="440"/>
      <c r="I4" s="365"/>
      <c r="J4" s="439" t="str">
        <f>+'UC Quad Expert'!J4</f>
        <v>Tandragee</v>
      </c>
      <c r="K4" s="440"/>
      <c r="L4" s="365"/>
      <c r="M4" s="439" t="str">
        <f>+'UC Quad Expert'!M4</f>
        <v>Tinkerhill</v>
      </c>
      <c r="N4" s="440"/>
      <c r="O4" s="365"/>
      <c r="P4" s="439" t="str">
        <f>+'UC Quad Expert'!P4</f>
        <v>Tandragee</v>
      </c>
      <c r="Q4" s="440"/>
      <c r="R4" s="365"/>
      <c r="S4" s="439" t="str">
        <f>+'UC Quad Expert'!S4</f>
        <v>Seaforde</v>
      </c>
      <c r="T4" s="440"/>
      <c r="U4" s="365"/>
      <c r="V4" s="439" t="str">
        <f>+'UC Quad Expert'!V4</f>
        <v>Temple</v>
      </c>
      <c r="W4" s="440"/>
      <c r="X4" s="365"/>
      <c r="Y4" s="439" t="str">
        <f>+'UC Quad Expert'!Y4</f>
        <v>North of Ireland</v>
      </c>
      <c r="Z4" s="440"/>
      <c r="AA4" s="365"/>
      <c r="AB4" s="439" t="str">
        <f>+'UC Quad Expert'!AB4</f>
        <v>Mourne</v>
      </c>
      <c r="AC4" s="440"/>
      <c r="AD4" s="365"/>
      <c r="AE4" s="205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31" s="90" customFormat="1" ht="15.75" thickBot="1">
      <c r="A5" s="190" t="s">
        <v>9</v>
      </c>
      <c r="B5" s="191" t="s">
        <v>10</v>
      </c>
      <c r="C5" s="354" t="s">
        <v>11</v>
      </c>
      <c r="D5" s="354"/>
      <c r="E5" s="191"/>
      <c r="F5" s="192" t="s">
        <v>12</v>
      </c>
      <c r="G5" s="209" t="s">
        <v>13</v>
      </c>
      <c r="H5" s="210" t="s">
        <v>14</v>
      </c>
      <c r="I5" s="210" t="s">
        <v>20</v>
      </c>
      <c r="J5" s="209" t="s">
        <v>13</v>
      </c>
      <c r="K5" s="210" t="s">
        <v>14</v>
      </c>
      <c r="L5" s="210" t="s">
        <v>20</v>
      </c>
      <c r="M5" s="209" t="s">
        <v>13</v>
      </c>
      <c r="N5" s="210" t="s">
        <v>14</v>
      </c>
      <c r="O5" s="210" t="s">
        <v>20</v>
      </c>
      <c r="P5" s="209" t="s">
        <v>13</v>
      </c>
      <c r="Q5" s="210" t="s">
        <v>14</v>
      </c>
      <c r="R5" s="210" t="s">
        <v>20</v>
      </c>
      <c r="S5" s="209" t="s">
        <v>13</v>
      </c>
      <c r="T5" s="210" t="s">
        <v>14</v>
      </c>
      <c r="U5" s="210" t="s">
        <v>20</v>
      </c>
      <c r="V5" s="209" t="s">
        <v>13</v>
      </c>
      <c r="W5" s="210" t="s">
        <v>14</v>
      </c>
      <c r="X5" s="210" t="s">
        <v>20</v>
      </c>
      <c r="Y5" s="209" t="s">
        <v>13</v>
      </c>
      <c r="Z5" s="210" t="s">
        <v>14</v>
      </c>
      <c r="AA5" s="210" t="s">
        <v>20</v>
      </c>
      <c r="AB5" s="209" t="s">
        <v>13</v>
      </c>
      <c r="AC5" s="210" t="s">
        <v>14</v>
      </c>
      <c r="AD5" s="210" t="s">
        <v>20</v>
      </c>
      <c r="AE5" s="202"/>
    </row>
    <row r="6" spans="1:256" s="11" customFormat="1" ht="12.75">
      <c r="A6" s="224">
        <v>1</v>
      </c>
      <c r="B6" s="12">
        <v>5</v>
      </c>
      <c r="C6" s="39" t="s">
        <v>32</v>
      </c>
      <c r="D6" s="39" t="s">
        <v>94</v>
      </c>
      <c r="E6" s="37"/>
      <c r="F6" s="20">
        <f aca="true" t="shared" si="0" ref="F6:F15">SUM(G6:AD6)</f>
        <v>266</v>
      </c>
      <c r="G6" s="94">
        <v>22</v>
      </c>
      <c r="H6" s="255">
        <v>25</v>
      </c>
      <c r="I6" s="95"/>
      <c r="J6" s="32">
        <v>25</v>
      </c>
      <c r="K6" s="11">
        <v>22</v>
      </c>
      <c r="L6" s="33">
        <v>25</v>
      </c>
      <c r="M6" s="32">
        <v>25</v>
      </c>
      <c r="N6" s="11">
        <v>25</v>
      </c>
      <c r="O6" s="33">
        <v>25</v>
      </c>
      <c r="P6" s="32">
        <v>25</v>
      </c>
      <c r="Q6" s="11">
        <v>25</v>
      </c>
      <c r="R6" s="33">
        <v>22</v>
      </c>
      <c r="S6" s="32"/>
      <c r="U6" s="33"/>
      <c r="V6" s="46"/>
      <c r="W6" s="47"/>
      <c r="X6" s="47"/>
      <c r="Y6" s="46"/>
      <c r="Z6" s="47"/>
      <c r="AA6" s="48"/>
      <c r="AB6" s="46"/>
      <c r="AC6" s="47"/>
      <c r="AD6" s="47"/>
      <c r="AE6" s="4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11" customFormat="1" ht="12.75">
      <c r="A7" s="91">
        <v>2</v>
      </c>
      <c r="B7" s="39">
        <v>112</v>
      </c>
      <c r="C7" s="39" t="s">
        <v>70</v>
      </c>
      <c r="D7" s="39" t="s">
        <v>73</v>
      </c>
      <c r="E7" s="37"/>
      <c r="F7" s="17">
        <f t="shared" si="0"/>
        <v>228</v>
      </c>
      <c r="G7" s="28">
        <v>20</v>
      </c>
      <c r="H7" s="185">
        <v>22</v>
      </c>
      <c r="I7" s="219"/>
      <c r="J7" s="28">
        <v>20</v>
      </c>
      <c r="K7" s="185">
        <v>20</v>
      </c>
      <c r="L7" s="219">
        <v>20</v>
      </c>
      <c r="M7" s="28">
        <v>22</v>
      </c>
      <c r="N7" s="12">
        <v>22</v>
      </c>
      <c r="O7" s="34">
        <v>22</v>
      </c>
      <c r="P7" s="28">
        <v>20</v>
      </c>
      <c r="Q7" s="185">
        <v>20</v>
      </c>
      <c r="R7" s="219">
        <v>20</v>
      </c>
      <c r="S7" s="49"/>
      <c r="T7" s="39"/>
      <c r="U7" s="50"/>
      <c r="V7" s="49"/>
      <c r="W7" s="39"/>
      <c r="X7" s="39"/>
      <c r="Y7" s="49"/>
      <c r="Z7" s="39"/>
      <c r="AA7" s="39"/>
      <c r="AB7" s="49"/>
      <c r="AC7" s="39"/>
      <c r="AD7" s="39"/>
      <c r="AE7" s="44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11" customFormat="1" ht="12.75">
      <c r="A8" s="91">
        <f aca="true" t="shared" si="1" ref="A8:A20">+A7+1</f>
        <v>3</v>
      </c>
      <c r="B8" s="39">
        <v>21</v>
      </c>
      <c r="C8" s="39" t="s">
        <v>89</v>
      </c>
      <c r="D8" s="39" t="s">
        <v>120</v>
      </c>
      <c r="E8" s="37"/>
      <c r="F8" s="17">
        <f t="shared" si="0"/>
        <v>163</v>
      </c>
      <c r="G8" s="28">
        <v>25</v>
      </c>
      <c r="H8" s="185">
        <v>0</v>
      </c>
      <c r="I8" s="34"/>
      <c r="J8" s="28">
        <v>22</v>
      </c>
      <c r="K8" s="12">
        <v>25</v>
      </c>
      <c r="L8" s="34">
        <v>22</v>
      </c>
      <c r="M8" s="49"/>
      <c r="N8" s="39"/>
      <c r="O8" s="12"/>
      <c r="P8" s="49">
        <v>22</v>
      </c>
      <c r="Q8" s="39">
        <v>22</v>
      </c>
      <c r="R8" s="50">
        <v>25</v>
      </c>
      <c r="S8" s="49"/>
      <c r="T8" s="39"/>
      <c r="U8" s="50"/>
      <c r="V8" s="49"/>
      <c r="W8" s="39"/>
      <c r="X8" s="39"/>
      <c r="Y8" s="49"/>
      <c r="Z8" s="39"/>
      <c r="AA8" s="50"/>
      <c r="AB8" s="49"/>
      <c r="AC8" s="39"/>
      <c r="AD8" s="39"/>
      <c r="AE8" s="44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11" customFormat="1" ht="12.75">
      <c r="A9" s="91">
        <f t="shared" si="1"/>
        <v>4</v>
      </c>
      <c r="B9" s="7">
        <v>7</v>
      </c>
      <c r="C9" s="39" t="s">
        <v>65</v>
      </c>
      <c r="D9" s="39" t="s">
        <v>100</v>
      </c>
      <c r="E9" s="37"/>
      <c r="F9" s="17">
        <f t="shared" si="0"/>
        <v>152</v>
      </c>
      <c r="G9" s="77">
        <v>18</v>
      </c>
      <c r="H9" s="12">
        <v>20</v>
      </c>
      <c r="I9" s="34"/>
      <c r="J9" s="28">
        <v>18</v>
      </c>
      <c r="K9" s="12">
        <v>18</v>
      </c>
      <c r="L9" s="34">
        <v>18</v>
      </c>
      <c r="M9" s="49">
        <v>20</v>
      </c>
      <c r="N9" s="39">
        <v>20</v>
      </c>
      <c r="O9" s="39">
        <v>20</v>
      </c>
      <c r="P9" s="28"/>
      <c r="Q9" s="12"/>
      <c r="R9" s="34"/>
      <c r="S9" s="49"/>
      <c r="T9" s="39"/>
      <c r="U9" s="50"/>
      <c r="V9" s="49"/>
      <c r="W9" s="39"/>
      <c r="X9" s="39"/>
      <c r="Y9" s="49"/>
      <c r="Z9" s="39"/>
      <c r="AA9" s="50"/>
      <c r="AB9" s="49"/>
      <c r="AC9" s="39"/>
      <c r="AD9" s="39"/>
      <c r="AE9" s="44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11" customFormat="1" ht="13.5" thickBot="1">
      <c r="A10" s="92">
        <f t="shared" si="1"/>
        <v>5</v>
      </c>
      <c r="B10" s="40">
        <v>36</v>
      </c>
      <c r="C10" s="40" t="s">
        <v>102</v>
      </c>
      <c r="D10" s="40" t="s">
        <v>101</v>
      </c>
      <c r="E10" s="87"/>
      <c r="F10" s="19">
        <f t="shared" si="0"/>
        <v>151</v>
      </c>
      <c r="G10" s="29">
        <v>15</v>
      </c>
      <c r="H10" s="40">
        <v>0</v>
      </c>
      <c r="I10" s="35"/>
      <c r="J10" s="29">
        <v>15</v>
      </c>
      <c r="K10" s="13">
        <v>14</v>
      </c>
      <c r="L10" s="35">
        <v>16</v>
      </c>
      <c r="M10" s="51">
        <v>14</v>
      </c>
      <c r="N10" s="40">
        <v>14</v>
      </c>
      <c r="O10" s="40">
        <v>16</v>
      </c>
      <c r="P10" s="29">
        <v>15</v>
      </c>
      <c r="Q10" s="13">
        <v>16</v>
      </c>
      <c r="R10" s="35">
        <v>16</v>
      </c>
      <c r="S10" s="51"/>
      <c r="T10" s="40"/>
      <c r="U10" s="54"/>
      <c r="V10" s="51"/>
      <c r="W10" s="40"/>
      <c r="X10" s="40"/>
      <c r="Y10" s="51"/>
      <c r="Z10" s="40"/>
      <c r="AA10" s="54"/>
      <c r="AB10" s="51"/>
      <c r="AC10" s="40"/>
      <c r="AD10" s="40"/>
      <c r="AE10" s="44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11" customFormat="1" ht="12.75">
      <c r="A11" s="93">
        <f t="shared" si="1"/>
        <v>6</v>
      </c>
      <c r="B11" s="42">
        <v>444</v>
      </c>
      <c r="C11" s="42" t="s">
        <v>118</v>
      </c>
      <c r="D11" s="42" t="s">
        <v>74</v>
      </c>
      <c r="E11" s="161"/>
      <c r="F11" s="18">
        <f t="shared" si="0"/>
        <v>116</v>
      </c>
      <c r="G11" s="30">
        <v>16</v>
      </c>
      <c r="H11" s="5">
        <v>16</v>
      </c>
      <c r="I11" s="31"/>
      <c r="J11" s="30">
        <v>0</v>
      </c>
      <c r="K11" s="31">
        <v>15</v>
      </c>
      <c r="L11" s="36">
        <v>15</v>
      </c>
      <c r="M11" s="56">
        <v>18</v>
      </c>
      <c r="N11" s="31">
        <v>18</v>
      </c>
      <c r="O11" s="55">
        <v>18</v>
      </c>
      <c r="P11" s="56"/>
      <c r="Q11" s="55"/>
      <c r="R11" s="57"/>
      <c r="S11" s="56"/>
      <c r="T11" s="55"/>
      <c r="U11" s="57"/>
      <c r="V11" s="58"/>
      <c r="W11" s="42"/>
      <c r="X11" s="42"/>
      <c r="Y11" s="58"/>
      <c r="Z11" s="42"/>
      <c r="AA11" s="59"/>
      <c r="AB11" s="58"/>
      <c r="AC11" s="42"/>
      <c r="AD11" s="42"/>
      <c r="AE11" s="44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11" customFormat="1" ht="12.75">
      <c r="A12" s="91">
        <f t="shared" si="1"/>
        <v>7</v>
      </c>
      <c r="B12" s="39">
        <v>281</v>
      </c>
      <c r="C12" s="314" t="s">
        <v>119</v>
      </c>
      <c r="D12" s="314" t="s">
        <v>114</v>
      </c>
      <c r="E12" s="300"/>
      <c r="F12" s="17">
        <f t="shared" si="0"/>
        <v>109</v>
      </c>
      <c r="G12" s="28">
        <v>0</v>
      </c>
      <c r="H12" s="12">
        <v>18</v>
      </c>
      <c r="I12" s="12"/>
      <c r="J12" s="28">
        <v>16</v>
      </c>
      <c r="K12" s="12">
        <v>16</v>
      </c>
      <c r="L12" s="34">
        <v>13</v>
      </c>
      <c r="M12" s="28">
        <v>15</v>
      </c>
      <c r="N12" s="39">
        <v>16</v>
      </c>
      <c r="O12" s="39">
        <v>15</v>
      </c>
      <c r="P12" s="49"/>
      <c r="Q12" s="39"/>
      <c r="R12" s="50"/>
      <c r="S12" s="49"/>
      <c r="T12" s="39"/>
      <c r="U12" s="50"/>
      <c r="V12" s="49"/>
      <c r="W12" s="39"/>
      <c r="X12" s="39"/>
      <c r="Y12" s="49"/>
      <c r="Z12" s="39"/>
      <c r="AA12" s="50"/>
      <c r="AB12" s="49"/>
      <c r="AC12" s="39"/>
      <c r="AD12" s="39"/>
      <c r="AE12" s="44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11" customFormat="1" ht="12.75">
      <c r="A13" s="91">
        <f t="shared" si="1"/>
        <v>8</v>
      </c>
      <c r="B13" s="12">
        <v>69</v>
      </c>
      <c r="C13" s="12" t="s">
        <v>33</v>
      </c>
      <c r="D13" s="39" t="s">
        <v>103</v>
      </c>
      <c r="E13" s="37"/>
      <c r="F13" s="17">
        <f t="shared" si="0"/>
        <v>101</v>
      </c>
      <c r="G13" s="28">
        <v>14</v>
      </c>
      <c r="H13" s="78">
        <v>15</v>
      </c>
      <c r="I13" s="78"/>
      <c r="J13" s="49">
        <v>14</v>
      </c>
      <c r="K13" s="12">
        <v>13</v>
      </c>
      <c r="L13" s="34">
        <v>14</v>
      </c>
      <c r="M13" s="49">
        <v>16</v>
      </c>
      <c r="N13" s="39">
        <v>15</v>
      </c>
      <c r="O13" s="39">
        <v>0</v>
      </c>
      <c r="P13" s="49"/>
      <c r="Q13" s="39"/>
      <c r="R13" s="50"/>
      <c r="S13" s="49"/>
      <c r="T13" s="39"/>
      <c r="U13" s="50"/>
      <c r="V13" s="49"/>
      <c r="W13" s="39"/>
      <c r="X13" s="39"/>
      <c r="Y13" s="49"/>
      <c r="Z13" s="39"/>
      <c r="AA13" s="50"/>
      <c r="AB13" s="49"/>
      <c r="AC13" s="39"/>
      <c r="AD13" s="39"/>
      <c r="AE13" s="44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11" customFormat="1" ht="12.75">
      <c r="A14" s="91">
        <f t="shared" si="1"/>
        <v>9</v>
      </c>
      <c r="B14" s="38">
        <v>9</v>
      </c>
      <c r="C14" s="38" t="s">
        <v>180</v>
      </c>
      <c r="D14" s="39" t="s">
        <v>181</v>
      </c>
      <c r="E14" s="81"/>
      <c r="F14" s="17">
        <f t="shared" si="0"/>
        <v>54</v>
      </c>
      <c r="G14" s="28"/>
      <c r="H14" s="12"/>
      <c r="I14" s="12"/>
      <c r="J14" s="28"/>
      <c r="K14" s="39"/>
      <c r="L14" s="50"/>
      <c r="M14" s="49"/>
      <c r="N14" s="39"/>
      <c r="O14" s="39"/>
      <c r="P14" s="43">
        <v>18</v>
      </c>
      <c r="Q14" s="43">
        <v>18</v>
      </c>
      <c r="R14" s="43">
        <v>18</v>
      </c>
      <c r="S14" s="49"/>
      <c r="T14" s="39"/>
      <c r="U14" s="50"/>
      <c r="V14" s="49"/>
      <c r="W14" s="39"/>
      <c r="X14" s="39"/>
      <c r="Y14" s="49"/>
      <c r="Z14" s="39"/>
      <c r="AA14" s="50"/>
      <c r="AB14" s="49"/>
      <c r="AC14" s="39"/>
      <c r="AD14" s="39"/>
      <c r="AE14" s="44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11" customFormat="1" ht="13.5" thickBot="1">
      <c r="A15" s="92">
        <f t="shared" si="1"/>
        <v>10</v>
      </c>
      <c r="B15" s="40">
        <v>23</v>
      </c>
      <c r="C15" s="40" t="s">
        <v>182</v>
      </c>
      <c r="D15" s="43" t="s">
        <v>114</v>
      </c>
      <c r="E15" s="87"/>
      <c r="F15" s="19">
        <f t="shared" si="0"/>
        <v>46</v>
      </c>
      <c r="G15" s="29"/>
      <c r="H15" s="301"/>
      <c r="I15" s="13"/>
      <c r="J15" s="29"/>
      <c r="K15" s="13"/>
      <c r="L15" s="35"/>
      <c r="M15" s="51"/>
      <c r="N15" s="40"/>
      <c r="O15" s="40"/>
      <c r="P15" s="51">
        <v>16</v>
      </c>
      <c r="Q15" s="40">
        <v>15</v>
      </c>
      <c r="R15" s="54">
        <v>15</v>
      </c>
      <c r="S15" s="51"/>
      <c r="T15" s="40"/>
      <c r="U15" s="54"/>
      <c r="V15" s="51"/>
      <c r="W15" s="40"/>
      <c r="X15" s="40"/>
      <c r="Y15" s="51"/>
      <c r="Z15" s="40"/>
      <c r="AA15" s="54"/>
      <c r="AB15" s="51"/>
      <c r="AC15" s="40"/>
      <c r="AD15" s="40"/>
      <c r="AE15" s="44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11" customFormat="1" ht="12.75">
      <c r="A16" s="93">
        <f t="shared" si="1"/>
        <v>11</v>
      </c>
      <c r="B16" s="306"/>
      <c r="C16" s="146"/>
      <c r="D16" s="307"/>
      <c r="E16" s="299"/>
      <c r="F16" s="18">
        <f aca="true" t="shared" si="2" ref="F16:F21">SUM(G16:AD16)</f>
        <v>0</v>
      </c>
      <c r="G16" s="30"/>
      <c r="H16" s="31"/>
      <c r="I16" s="5"/>
      <c r="J16" s="56"/>
      <c r="K16" s="55"/>
      <c r="L16" s="57"/>
      <c r="M16" s="56"/>
      <c r="N16" s="55"/>
      <c r="O16" s="55"/>
      <c r="P16" s="56"/>
      <c r="Q16" s="55"/>
      <c r="R16" s="57"/>
      <c r="S16" s="56"/>
      <c r="T16" s="55"/>
      <c r="U16" s="57"/>
      <c r="V16" s="58"/>
      <c r="W16" s="42"/>
      <c r="X16" s="42"/>
      <c r="Y16" s="58"/>
      <c r="Z16" s="42"/>
      <c r="AA16" s="59"/>
      <c r="AB16" s="58"/>
      <c r="AC16" s="42"/>
      <c r="AD16" s="42"/>
      <c r="AE16" s="44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11" customFormat="1" ht="12.75">
      <c r="A17" s="91">
        <f>+A16+1</f>
        <v>12</v>
      </c>
      <c r="B17" s="49"/>
      <c r="C17" s="39"/>
      <c r="D17" s="50"/>
      <c r="E17" s="37"/>
      <c r="F17" s="17">
        <f t="shared" si="2"/>
        <v>0</v>
      </c>
      <c r="G17" s="28"/>
      <c r="H17" s="39"/>
      <c r="I17" s="12"/>
      <c r="J17" s="28"/>
      <c r="K17" s="12"/>
      <c r="L17" s="34"/>
      <c r="M17" s="49"/>
      <c r="N17" s="39"/>
      <c r="O17" s="39"/>
      <c r="P17" s="49"/>
      <c r="Q17" s="39"/>
      <c r="R17" s="50"/>
      <c r="S17" s="49"/>
      <c r="T17" s="39"/>
      <c r="U17" s="50"/>
      <c r="V17" s="49"/>
      <c r="W17" s="39"/>
      <c r="X17" s="39"/>
      <c r="Y17" s="49"/>
      <c r="Z17" s="39"/>
      <c r="AA17" s="50"/>
      <c r="AB17" s="49"/>
      <c r="AC17" s="39"/>
      <c r="AD17" s="39"/>
      <c r="AE17" s="44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11" customFormat="1" ht="12.75">
      <c r="A18" s="91">
        <f t="shared" si="1"/>
        <v>13</v>
      </c>
      <c r="B18" s="308"/>
      <c r="C18" s="39"/>
      <c r="D18" s="50"/>
      <c r="E18" s="189"/>
      <c r="F18" s="17">
        <f t="shared" si="2"/>
        <v>0</v>
      </c>
      <c r="G18" s="28"/>
      <c r="H18" s="12"/>
      <c r="I18" s="78"/>
      <c r="J18" s="28"/>
      <c r="K18" s="12"/>
      <c r="L18" s="34"/>
      <c r="M18" s="49"/>
      <c r="N18" s="39"/>
      <c r="O18" s="50"/>
      <c r="P18" s="28"/>
      <c r="Q18" s="12"/>
      <c r="R18" s="34"/>
      <c r="S18" s="49"/>
      <c r="T18" s="39"/>
      <c r="U18" s="50"/>
      <c r="V18" s="49"/>
      <c r="W18" s="39"/>
      <c r="X18" s="39"/>
      <c r="Y18" s="49"/>
      <c r="Z18" s="39"/>
      <c r="AA18" s="50"/>
      <c r="AB18" s="49"/>
      <c r="AC18" s="39"/>
      <c r="AD18" s="39"/>
      <c r="AE18" s="4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11" customFormat="1" ht="12.75">
      <c r="A19" s="91">
        <f t="shared" si="1"/>
        <v>14</v>
      </c>
      <c r="B19" s="49"/>
      <c r="C19" s="39"/>
      <c r="D19" s="50"/>
      <c r="E19" s="37"/>
      <c r="F19" s="17">
        <f t="shared" si="2"/>
        <v>0</v>
      </c>
      <c r="G19" s="49"/>
      <c r="H19" s="39"/>
      <c r="I19" s="39"/>
      <c r="J19" s="28"/>
      <c r="K19" s="12"/>
      <c r="L19" s="34"/>
      <c r="M19" s="49"/>
      <c r="N19" s="39"/>
      <c r="O19" s="39"/>
      <c r="P19" s="49"/>
      <c r="Q19" s="39"/>
      <c r="R19" s="50"/>
      <c r="S19" s="49"/>
      <c r="T19" s="39"/>
      <c r="U19" s="50"/>
      <c r="V19" s="49"/>
      <c r="W19" s="39"/>
      <c r="X19" s="39"/>
      <c r="Y19" s="49"/>
      <c r="Z19" s="39"/>
      <c r="AA19" s="50"/>
      <c r="AB19" s="49"/>
      <c r="AC19" s="39"/>
      <c r="AD19" s="39"/>
      <c r="AE19" s="44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11" customFormat="1" ht="13.5" thickBot="1">
      <c r="A20" s="91">
        <f t="shared" si="1"/>
        <v>15</v>
      </c>
      <c r="B20" s="29"/>
      <c r="C20" s="13"/>
      <c r="D20" s="309"/>
      <c r="E20" s="87"/>
      <c r="F20" s="19">
        <f t="shared" si="2"/>
        <v>0</v>
      </c>
      <c r="G20" s="51"/>
      <c r="H20" s="40"/>
      <c r="I20" s="40"/>
      <c r="J20" s="29"/>
      <c r="K20" s="13"/>
      <c r="L20" s="35"/>
      <c r="M20" s="51"/>
      <c r="N20" s="40"/>
      <c r="O20" s="40"/>
      <c r="P20" s="51"/>
      <c r="Q20" s="40"/>
      <c r="R20" s="54"/>
      <c r="S20" s="51"/>
      <c r="T20" s="40"/>
      <c r="U20" s="54"/>
      <c r="V20" s="51"/>
      <c r="W20" s="40"/>
      <c r="X20" s="40"/>
      <c r="Y20" s="51"/>
      <c r="Z20" s="40"/>
      <c r="AA20" s="54"/>
      <c r="AB20" s="51"/>
      <c r="AC20" s="40"/>
      <c r="AD20" s="40"/>
      <c r="AE20" s="44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36" ht="13.5" thickBot="1">
      <c r="A21" s="104"/>
      <c r="B21" s="66"/>
      <c r="C21" s="66" t="s">
        <v>18</v>
      </c>
      <c r="D21" s="66"/>
      <c r="E21" s="5"/>
      <c r="F21" s="67">
        <f t="shared" si="2"/>
        <v>1045</v>
      </c>
      <c r="G21" s="68">
        <f>1+2+3+4+5+6+7+8+9+10+11+12+13</f>
        <v>91</v>
      </c>
      <c r="H21" s="69">
        <f>91+14</f>
        <v>105</v>
      </c>
      <c r="I21" s="69"/>
      <c r="J21" s="68">
        <f>13+12+11+10+9+8+7+6+5+4+3+2+1</f>
        <v>91</v>
      </c>
      <c r="K21" s="69">
        <v>78</v>
      </c>
      <c r="L21" s="69">
        <v>78</v>
      </c>
      <c r="M21" s="68">
        <v>91</v>
      </c>
      <c r="N21" s="69">
        <v>91</v>
      </c>
      <c r="O21" s="69">
        <f>91+14</f>
        <v>105</v>
      </c>
      <c r="P21" s="68">
        <v>105</v>
      </c>
      <c r="Q21" s="69">
        <v>105</v>
      </c>
      <c r="R21" s="69">
        <v>105</v>
      </c>
      <c r="S21" s="68"/>
      <c r="T21" s="69"/>
      <c r="U21" s="69"/>
      <c r="V21" s="68"/>
      <c r="W21" s="69"/>
      <c r="X21" s="69"/>
      <c r="Y21" s="68"/>
      <c r="Z21" s="69"/>
      <c r="AA21" s="69"/>
      <c r="AB21" s="68"/>
      <c r="AC21" s="69"/>
      <c r="AD21" s="69"/>
      <c r="AE21" s="203"/>
      <c r="AF21" s="97"/>
      <c r="AG21" s="97"/>
      <c r="AH21" s="97"/>
      <c r="AI21" s="97"/>
      <c r="AJ21" s="97"/>
    </row>
    <row r="22" spans="1:36" ht="13.5" thickBot="1">
      <c r="A22" s="70"/>
      <c r="B22" s="71"/>
      <c r="C22" s="72"/>
      <c r="D22" s="71"/>
      <c r="E22" s="73"/>
      <c r="F22" s="74"/>
      <c r="G22" s="75">
        <f aca="true" t="shared" si="3" ref="G22:AD22">SUM(G5:G21)-221</f>
        <v>0</v>
      </c>
      <c r="H22" s="72">
        <f t="shared" si="3"/>
        <v>0</v>
      </c>
      <c r="I22" s="72">
        <f t="shared" si="3"/>
        <v>-221</v>
      </c>
      <c r="J22" s="75">
        <f t="shared" si="3"/>
        <v>0</v>
      </c>
      <c r="K22" s="72">
        <f t="shared" si="3"/>
        <v>0</v>
      </c>
      <c r="L22" s="72">
        <f t="shared" si="3"/>
        <v>0</v>
      </c>
      <c r="M22" s="75">
        <f t="shared" si="3"/>
        <v>0</v>
      </c>
      <c r="N22" s="72">
        <f t="shared" si="3"/>
        <v>0</v>
      </c>
      <c r="O22" s="72">
        <f t="shared" si="3"/>
        <v>0</v>
      </c>
      <c r="P22" s="75">
        <f t="shared" si="3"/>
        <v>0</v>
      </c>
      <c r="Q22" s="72">
        <f t="shared" si="3"/>
        <v>0</v>
      </c>
      <c r="R22" s="72">
        <f t="shared" si="3"/>
        <v>0</v>
      </c>
      <c r="S22" s="75">
        <f t="shared" si="3"/>
        <v>-221</v>
      </c>
      <c r="T22" s="72">
        <f t="shared" si="3"/>
        <v>-221</v>
      </c>
      <c r="U22" s="72">
        <f t="shared" si="3"/>
        <v>-221</v>
      </c>
      <c r="V22" s="75">
        <f t="shared" si="3"/>
        <v>-221</v>
      </c>
      <c r="W22" s="72">
        <f t="shared" si="3"/>
        <v>-221</v>
      </c>
      <c r="X22" s="72">
        <f t="shared" si="3"/>
        <v>-221</v>
      </c>
      <c r="Y22" s="75">
        <f t="shared" si="3"/>
        <v>-221</v>
      </c>
      <c r="Z22" s="72">
        <f t="shared" si="3"/>
        <v>-221</v>
      </c>
      <c r="AA22" s="72">
        <f t="shared" si="3"/>
        <v>-221</v>
      </c>
      <c r="AB22" s="75">
        <f t="shared" si="3"/>
        <v>-221</v>
      </c>
      <c r="AC22" s="72">
        <f t="shared" si="3"/>
        <v>-221</v>
      </c>
      <c r="AD22" s="72">
        <f t="shared" si="3"/>
        <v>-221</v>
      </c>
      <c r="AE22" s="203"/>
      <c r="AF22" s="97"/>
      <c r="AG22" s="97"/>
      <c r="AH22" s="97"/>
      <c r="AI22" s="97"/>
      <c r="AJ22" s="97"/>
    </row>
    <row r="23" ht="12.75" customHeight="1" hidden="1"/>
    <row r="52" ht="12.75"/>
    <row r="53" ht="12.75"/>
    <row r="54" ht="12.75"/>
  </sheetData>
  <sheetProtection/>
  <mergeCells count="38">
    <mergeCell ref="C5:D5"/>
    <mergeCell ref="AB4:AD4"/>
    <mergeCell ref="AB3:AD3"/>
    <mergeCell ref="Y4:AA4"/>
    <mergeCell ref="V4:X4"/>
    <mergeCell ref="M3:O3"/>
    <mergeCell ref="P3:R3"/>
    <mergeCell ref="S3:U3"/>
    <mergeCell ref="G3:I3"/>
    <mergeCell ref="J3:L3"/>
    <mergeCell ref="M1:O1"/>
    <mergeCell ref="M4:O4"/>
    <mergeCell ref="G2:I2"/>
    <mergeCell ref="M2:O2"/>
    <mergeCell ref="Y3:AA3"/>
    <mergeCell ref="S4:U4"/>
    <mergeCell ref="P4:R4"/>
    <mergeCell ref="P2:R2"/>
    <mergeCell ref="AB1:AD1"/>
    <mergeCell ref="S1:U1"/>
    <mergeCell ref="V1:X1"/>
    <mergeCell ref="Y1:AA1"/>
    <mergeCell ref="AB2:AD2"/>
    <mergeCell ref="A3:F3"/>
    <mergeCell ref="Y2:AA2"/>
    <mergeCell ref="J2:L2"/>
    <mergeCell ref="J1:L1"/>
    <mergeCell ref="G1:I1"/>
    <mergeCell ref="A4:F4"/>
    <mergeCell ref="A1:C1"/>
    <mergeCell ref="D1:F1"/>
    <mergeCell ref="V2:X2"/>
    <mergeCell ref="S2:U2"/>
    <mergeCell ref="V3:X3"/>
    <mergeCell ref="A2:F2"/>
    <mergeCell ref="J4:L4"/>
    <mergeCell ref="G4:I4"/>
    <mergeCell ref="P1:R1"/>
  </mergeCells>
  <conditionalFormatting sqref="S14:AD14 G14:O14 G15:AD19 G6:AD13">
    <cfRule type="cellIs" priority="6" dxfId="12" operator="equal" stopIfTrue="1">
      <formula>25</formula>
    </cfRule>
  </conditionalFormatting>
  <conditionalFormatting sqref="G22:AD22">
    <cfRule type="cellIs" priority="4" dxfId="10" operator="equal" stopIfTrue="1">
      <formula>0</formula>
    </cfRule>
    <cfRule type="cellIs" priority="5" dxfId="10" operator="equal" stopIfTrue="1">
      <formula>-221</formula>
    </cfRule>
  </conditionalFormatting>
  <conditionalFormatting sqref="S14:AD14 G14:O14 G15:AD20 G6:AD13">
    <cfRule type="cellIs" priority="2" dxfId="9" operator="equal" stopIfTrue="1">
      <formula>20</formula>
    </cfRule>
    <cfRule type="cellIs" priority="3" dxfId="8" operator="equal" stopIfTrue="1">
      <formula>22</formula>
    </cfRule>
  </conditionalFormatting>
  <conditionalFormatting sqref="F6:F13">
    <cfRule type="duplicateValues" priority="1" dxfId="7" stopIfTrue="1">
      <formula>AND(COUNTIF($F$6:$F$13,F6)&gt;1,NOT(ISBLANK(F6)))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"/>
  <sheetViews>
    <sheetView zoomScalePageLayoutView="0" workbookViewId="0" topLeftCell="A1">
      <selection activeCell="L4" sqref="L4"/>
    </sheetView>
  </sheetViews>
  <sheetFormatPr defaultColWidth="9.421875" defaultRowHeight="12.75"/>
  <cols>
    <col min="1" max="1" width="25.421875" style="123" customWidth="1"/>
    <col min="2" max="2" width="9.421875" style="123" customWidth="1"/>
    <col min="3" max="11" width="5.57421875" style="133" customWidth="1"/>
    <col min="12" max="12" width="4.57421875" style="133" customWidth="1"/>
    <col min="13" max="16384" width="9.421875" style="123" customWidth="1"/>
  </cols>
  <sheetData>
    <row r="1" spans="1:12" ht="26.25" thickBot="1">
      <c r="A1" s="164" t="s">
        <v>66</v>
      </c>
      <c r="B1" s="172" t="s">
        <v>52</v>
      </c>
      <c r="C1" s="168">
        <v>2012</v>
      </c>
      <c r="D1" s="156">
        <v>2013</v>
      </c>
      <c r="E1" s="156">
        <v>2014</v>
      </c>
      <c r="F1" s="156">
        <v>2015</v>
      </c>
      <c r="G1" s="156">
        <v>2016</v>
      </c>
      <c r="H1" s="156">
        <v>2017</v>
      </c>
      <c r="I1" s="156">
        <v>2018</v>
      </c>
      <c r="J1" s="156">
        <v>2019</v>
      </c>
      <c r="K1" s="156">
        <v>2021</v>
      </c>
      <c r="L1" s="156">
        <v>2022</v>
      </c>
    </row>
    <row r="2" spans="1:12" ht="12.75">
      <c r="A2" s="165" t="s">
        <v>32</v>
      </c>
      <c r="B2" s="286">
        <f aca="true" t="shared" si="0" ref="B2:B7">SUM(C2:L2)</f>
        <v>132</v>
      </c>
      <c r="C2" s="235">
        <v>16</v>
      </c>
      <c r="D2" s="135">
        <v>16</v>
      </c>
      <c r="E2" s="135">
        <v>12</v>
      </c>
      <c r="F2" s="135">
        <v>15</v>
      </c>
      <c r="G2" s="135">
        <v>14</v>
      </c>
      <c r="H2" s="135">
        <v>11</v>
      </c>
      <c r="I2" s="231">
        <v>12</v>
      </c>
      <c r="J2" s="263">
        <v>17</v>
      </c>
      <c r="K2" s="288">
        <v>11</v>
      </c>
      <c r="L2" s="182">
        <v>8</v>
      </c>
    </row>
    <row r="3" spans="1:12" ht="12.75">
      <c r="A3" s="166" t="s">
        <v>64</v>
      </c>
      <c r="B3" s="287">
        <f t="shared" si="0"/>
        <v>21</v>
      </c>
      <c r="C3" s="236"/>
      <c r="D3" s="127">
        <v>2</v>
      </c>
      <c r="E3" s="177">
        <v>3</v>
      </c>
      <c r="F3" s="153"/>
      <c r="G3" s="127"/>
      <c r="H3" s="127">
        <v>4</v>
      </c>
      <c r="I3" s="128">
        <v>6</v>
      </c>
      <c r="J3" s="177">
        <v>2</v>
      </c>
      <c r="K3" s="183">
        <v>1</v>
      </c>
      <c r="L3" s="183">
        <v>3</v>
      </c>
    </row>
    <row r="4" spans="1:12" ht="12.75">
      <c r="A4" s="166" t="s">
        <v>31</v>
      </c>
      <c r="B4" s="287">
        <f t="shared" si="0"/>
        <v>3</v>
      </c>
      <c r="C4" s="289"/>
      <c r="D4" s="127"/>
      <c r="E4" s="127">
        <v>1</v>
      </c>
      <c r="F4" s="127">
        <v>2</v>
      </c>
      <c r="G4" s="127"/>
      <c r="H4" s="127"/>
      <c r="I4" s="127"/>
      <c r="J4" s="127"/>
      <c r="K4" s="143"/>
      <c r="L4" s="143"/>
    </row>
    <row r="5" spans="1:12" ht="12.75">
      <c r="A5" s="220" t="s">
        <v>70</v>
      </c>
      <c r="B5" s="287">
        <f t="shared" si="0"/>
        <v>3</v>
      </c>
      <c r="C5" s="289"/>
      <c r="D5" s="127"/>
      <c r="E5" s="127"/>
      <c r="F5" s="127"/>
      <c r="G5" s="127"/>
      <c r="H5" s="127"/>
      <c r="I5" s="127">
        <v>1</v>
      </c>
      <c r="J5" s="127"/>
      <c r="K5" s="143">
        <v>2</v>
      </c>
      <c r="L5" s="143"/>
    </row>
    <row r="6" spans="1:12" ht="12.75">
      <c r="A6" s="220" t="s">
        <v>33</v>
      </c>
      <c r="B6" s="287">
        <f t="shared" si="0"/>
        <v>1</v>
      </c>
      <c r="C6" s="289"/>
      <c r="D6" s="127"/>
      <c r="E6" s="127"/>
      <c r="F6" s="127">
        <v>1</v>
      </c>
      <c r="G6" s="127"/>
      <c r="H6" s="127"/>
      <c r="I6" s="127"/>
      <c r="J6" s="127"/>
      <c r="K6" s="143"/>
      <c r="L6" s="143"/>
    </row>
    <row r="7" spans="1:12" ht="13.5" thickBot="1">
      <c r="A7" s="167" t="s">
        <v>69</v>
      </c>
      <c r="B7" s="287">
        <f t="shared" si="0"/>
        <v>1</v>
      </c>
      <c r="C7" s="237"/>
      <c r="D7" s="137"/>
      <c r="E7" s="144"/>
      <c r="F7" s="163"/>
      <c r="G7" s="137"/>
      <c r="H7" s="137"/>
      <c r="I7" s="137">
        <v>1</v>
      </c>
      <c r="J7" s="137"/>
      <c r="K7" s="138"/>
      <c r="L7" s="138"/>
    </row>
    <row r="8" spans="1:12" ht="13.5" thickBot="1">
      <c r="A8" s="125"/>
      <c r="B8" s="176">
        <f aca="true" t="shared" si="1" ref="B8:G8">SUM(B2:B7)</f>
        <v>161</v>
      </c>
      <c r="C8" s="130">
        <f t="shared" si="1"/>
        <v>16</v>
      </c>
      <c r="D8" s="130">
        <f t="shared" si="1"/>
        <v>18</v>
      </c>
      <c r="E8" s="130">
        <f t="shared" si="1"/>
        <v>16</v>
      </c>
      <c r="F8" s="130">
        <f t="shared" si="1"/>
        <v>18</v>
      </c>
      <c r="G8" s="130">
        <f t="shared" si="1"/>
        <v>14</v>
      </c>
      <c r="H8" s="130">
        <f>SUM(H2:H7)</f>
        <v>15</v>
      </c>
      <c r="I8" s="130">
        <f>SUM(I2:I7)</f>
        <v>20</v>
      </c>
      <c r="J8" s="130">
        <f>SUM(J2:J7)</f>
        <v>19</v>
      </c>
      <c r="K8" s="130">
        <f>SUM(K2:K7)</f>
        <v>14</v>
      </c>
      <c r="L8" s="130">
        <f>SUM(L2:L7)</f>
        <v>11</v>
      </c>
    </row>
    <row r="9" spans="1:12" ht="12.75">
      <c r="A9" s="125"/>
      <c r="B9" s="125"/>
      <c r="C9" s="130">
        <v>16</v>
      </c>
      <c r="D9" s="130">
        <v>18</v>
      </c>
      <c r="E9" s="130">
        <v>16</v>
      </c>
      <c r="F9" s="130">
        <v>18</v>
      </c>
      <c r="G9" s="130">
        <v>14</v>
      </c>
      <c r="H9" s="130">
        <v>15</v>
      </c>
      <c r="I9" s="130">
        <v>20</v>
      </c>
      <c r="J9" s="130">
        <v>19</v>
      </c>
      <c r="K9" s="130">
        <v>19</v>
      </c>
      <c r="L9" s="130">
        <v>19</v>
      </c>
    </row>
    <row r="10" spans="1:12" ht="12.75">
      <c r="A10" s="125"/>
      <c r="B10" s="125"/>
      <c r="C10" s="130">
        <f aca="true" t="shared" si="2" ref="C10:J10">+C9-C8</f>
        <v>0</v>
      </c>
      <c r="D10" s="130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/>
      <c r="I10" s="130">
        <f>+I9-I8</f>
        <v>0</v>
      </c>
      <c r="J10" s="130">
        <f t="shared" si="2"/>
        <v>0</v>
      </c>
      <c r="K10" s="130">
        <f>+K9-K8</f>
        <v>5</v>
      </c>
      <c r="L10" s="130">
        <f>+L9-L8</f>
        <v>8</v>
      </c>
    </row>
    <row r="11" spans="2:4" ht="12.75">
      <c r="B11" s="124"/>
      <c r="C11" s="131" t="s">
        <v>34</v>
      </c>
      <c r="D11" s="132"/>
    </row>
    <row r="12" ht="13.5" thickBot="1"/>
    <row r="13" spans="1:12" ht="25.5" customHeight="1" thickBot="1">
      <c r="A13" s="447" t="s">
        <v>60</v>
      </c>
      <c r="B13" s="448"/>
      <c r="C13" s="140">
        <v>1</v>
      </c>
      <c r="D13" s="140">
        <v>2</v>
      </c>
      <c r="E13" s="140">
        <v>3</v>
      </c>
      <c r="F13" s="140">
        <v>3</v>
      </c>
      <c r="G13" s="141">
        <v>1</v>
      </c>
      <c r="H13" s="141">
        <v>2</v>
      </c>
      <c r="I13" s="141">
        <v>2</v>
      </c>
      <c r="J13" s="141">
        <v>2</v>
      </c>
      <c r="K13" s="141">
        <v>3</v>
      </c>
      <c r="L13" s="141">
        <v>2</v>
      </c>
    </row>
  </sheetData>
  <sheetProtection/>
  <mergeCells count="1">
    <mergeCell ref="A13:B13"/>
  </mergeCells>
  <conditionalFormatting sqref="C10:F10">
    <cfRule type="cellIs" priority="7" dxfId="0" operator="equal" stopIfTrue="1">
      <formula>0</formula>
    </cfRule>
  </conditionalFormatting>
  <conditionalFormatting sqref="G10:H10">
    <cfRule type="cellIs" priority="6" dxfId="0" operator="equal" stopIfTrue="1">
      <formula>0</formula>
    </cfRule>
  </conditionalFormatting>
  <conditionalFormatting sqref="F10">
    <cfRule type="cellIs" priority="5" dxfId="0" operator="equal" stopIfTrue="1">
      <formula>0</formula>
    </cfRule>
  </conditionalFormatting>
  <conditionalFormatting sqref="J10">
    <cfRule type="cellIs" priority="4" dxfId="0" operator="equal" stopIfTrue="1">
      <formula>0</formula>
    </cfRule>
  </conditionalFormatting>
  <conditionalFormatting sqref="I10">
    <cfRule type="cellIs" priority="3" dxfId="0" operator="equal" stopIfTrue="1">
      <formula>0</formula>
    </cfRule>
  </conditionalFormatting>
  <conditionalFormatting sqref="K10">
    <cfRule type="cellIs" priority="2" dxfId="0" operator="equal" stopIfTrue="1">
      <formula>0</formula>
    </cfRule>
  </conditionalFormatting>
  <conditionalFormatting sqref="L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Bettercare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Bettercare</dc:creator>
  <cp:keywords/>
  <dc:description/>
  <cp:lastModifiedBy>dell</cp:lastModifiedBy>
  <cp:lastPrinted>2021-06-06T23:03:41Z</cp:lastPrinted>
  <dcterms:created xsi:type="dcterms:W3CDTF">2003-03-31T19:33:19Z</dcterms:created>
  <dcterms:modified xsi:type="dcterms:W3CDTF">2022-05-11T13:49:39Z</dcterms:modified>
  <cp:category/>
  <cp:version/>
  <cp:contentType/>
  <cp:contentStatus/>
</cp:coreProperties>
</file>